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ПЕВ 02-11-16\Фінансовий план\2024\факт\"/>
    </mc:Choice>
  </mc:AlternateContent>
  <xr:revisionPtr revIDLastSave="0" documentId="8_{3684983D-0B06-404A-9DC8-B3EC4649E1B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</sheets>
  <definedNames>
    <definedName name="_xlnm.Print_Area" localSheetId="0">Лист1!$A$1:$L$126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1" i="1" l="1"/>
  <c r="L111" i="1" s="1"/>
  <c r="K110" i="1"/>
  <c r="L110" i="1" s="1"/>
  <c r="K109" i="1"/>
  <c r="L109" i="1" s="1"/>
  <c r="K108" i="1"/>
  <c r="L108" i="1" s="1"/>
  <c r="K106" i="1"/>
  <c r="L106" i="1" s="1"/>
  <c r="K104" i="1"/>
  <c r="L104" i="1" s="1"/>
  <c r="K103" i="1"/>
  <c r="L103" i="1" s="1"/>
  <c r="K101" i="1"/>
  <c r="L101" i="1" s="1"/>
  <c r="K100" i="1"/>
  <c r="L100" i="1" s="1"/>
  <c r="L94" i="1"/>
  <c r="K94" i="1"/>
  <c r="K93" i="1"/>
  <c r="L93" i="1" s="1"/>
  <c r="K92" i="1"/>
  <c r="L92" i="1" s="1"/>
  <c r="K91" i="1"/>
  <c r="L91" i="1" s="1"/>
  <c r="K90" i="1"/>
  <c r="L90" i="1" s="1"/>
  <c r="K89" i="1"/>
  <c r="L89" i="1" s="1"/>
  <c r="K88" i="1"/>
  <c r="K87" i="1"/>
  <c r="L87" i="1" s="1"/>
  <c r="K80" i="1"/>
  <c r="L80" i="1" s="1"/>
  <c r="K79" i="1"/>
  <c r="L79" i="1" s="1"/>
  <c r="K78" i="1"/>
  <c r="L78" i="1" s="1"/>
  <c r="K77" i="1"/>
  <c r="L77" i="1" s="1"/>
  <c r="K76" i="1"/>
  <c r="L76" i="1" s="1"/>
  <c r="K74" i="1"/>
  <c r="L74" i="1" s="1"/>
  <c r="K73" i="1"/>
  <c r="L73" i="1" s="1"/>
  <c r="G73" i="1"/>
  <c r="F73" i="1"/>
  <c r="G72" i="1"/>
  <c r="F72" i="1"/>
  <c r="K71" i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59" i="1"/>
  <c r="L59" i="1" s="1"/>
  <c r="K58" i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H39" i="1"/>
  <c r="L38" i="1"/>
  <c r="K38" i="1"/>
  <c r="G38" i="1"/>
  <c r="F38" i="1"/>
  <c r="K37" i="1"/>
  <c r="L37" i="1" s="1"/>
  <c r="G37" i="1"/>
  <c r="F37" i="1"/>
  <c r="K36" i="1"/>
  <c r="L36" i="1" s="1"/>
  <c r="K35" i="1"/>
  <c r="L35" i="1" s="1"/>
  <c r="K34" i="1"/>
  <c r="L34" i="1" s="1"/>
  <c r="K33" i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G24" i="1"/>
  <c r="F24" i="1"/>
  <c r="G23" i="1"/>
  <c r="F23" i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51" i="1" l="1"/>
  <c r="L51" i="1"/>
  <c r="K23" i="1"/>
  <c r="L23" i="1" s="1"/>
  <c r="K60" i="1"/>
  <c r="L60" i="1" s="1"/>
  <c r="K72" i="1"/>
  <c r="L72" i="1" s="1"/>
  <c r="K75" i="1"/>
  <c r="L75" i="1" s="1"/>
  <c r="K102" i="1"/>
  <c r="L102" i="1" s="1"/>
  <c r="K105" i="1"/>
  <c r="L105" i="1" s="1"/>
  <c r="K107" i="1"/>
  <c r="L107" i="1" s="1"/>
  <c r="K119" i="1"/>
  <c r="L119" i="1" s="1"/>
  <c r="K13" i="1"/>
  <c r="L13" i="1" s="1"/>
  <c r="K99" i="1"/>
  <c r="L99" i="1" s="1"/>
  <c r="K86" i="1"/>
  <c r="L86" i="1" s="1"/>
  <c r="K113" i="1" l="1"/>
  <c r="K114" i="1" s="1"/>
  <c r="K96" i="1"/>
  <c r="L96" i="1" s="1"/>
  <c r="K120" i="1"/>
  <c r="L120" i="1" s="1"/>
  <c r="K118" i="1"/>
  <c r="L118" i="1" s="1"/>
  <c r="K83" i="1"/>
  <c r="L83" i="1" s="1"/>
  <c r="K117" i="1"/>
  <c r="L117" i="1" s="1"/>
  <c r="K121" i="1"/>
  <c r="L121" i="1" s="1"/>
  <c r="K82" i="1"/>
  <c r="L82" i="1" s="1"/>
  <c r="L113" i="1" l="1"/>
  <c r="L114" i="1" s="1"/>
  <c r="K123" i="1"/>
  <c r="L123" i="1" s="1"/>
</calcChain>
</file>

<file path=xl/sharedStrings.xml><?xml version="1.0" encoding="utf-8"?>
<sst xmlns="http://schemas.openxmlformats.org/spreadsheetml/2006/main" count="171" uniqueCount="109">
  <si>
    <t>ВИКОНАННЯ ПОКАЗНИКІВ ФІНАНСОВОГО ПЛАНУ</t>
  </si>
  <si>
    <t xml:space="preserve">КОМУНАЛЬНОГО ПІДПРИЄМСТВА "ЕЛЕКТРОТРАНС" </t>
  </si>
  <si>
    <t xml:space="preserve">  КРОПИВНИЦЬКОЇ МІСЬКОЇ РАДИ</t>
  </si>
  <si>
    <t>за 9 місяців 2024 року</t>
  </si>
  <si>
    <t>тис.грн.</t>
  </si>
  <si>
    <t>Показники</t>
  </si>
  <si>
    <t>Одиниця виміру</t>
  </si>
  <si>
    <t>План на 2024 рік, обсяги в натура-льних показни-ках</t>
  </si>
  <si>
    <t>Факт в натура-льних показниках за 9 місяців 2024 року</t>
  </si>
  <si>
    <t>План на  2024 рік</t>
  </si>
  <si>
    <t>в тому числі по періодам</t>
  </si>
  <si>
    <t>9 місяців</t>
  </si>
  <si>
    <t>план</t>
  </si>
  <si>
    <t>факт</t>
  </si>
  <si>
    <t>різниця</t>
  </si>
  <si>
    <t>% виконання</t>
  </si>
  <si>
    <t>1. Витрати з операційної діяльності</t>
  </si>
  <si>
    <t>1.1. Перевезення пасажирів тролейбусами</t>
  </si>
  <si>
    <t>електроенергія</t>
  </si>
  <si>
    <t>тис.кВт*год</t>
  </si>
  <si>
    <t>технічне обслуговування та ремонт тролейбусів</t>
  </si>
  <si>
    <t xml:space="preserve">од. </t>
  </si>
  <si>
    <t>амортизація</t>
  </si>
  <si>
    <t>заміна  пневматичних шин</t>
  </si>
  <si>
    <t>шт.</t>
  </si>
  <si>
    <t xml:space="preserve">утримання та ремонт контактної мережі </t>
  </si>
  <si>
    <t>км</t>
  </si>
  <si>
    <t>утримання та ремонт тягових підстанцій</t>
  </si>
  <si>
    <t>од.</t>
  </si>
  <si>
    <t>утримання та ремонт кабельної мережі</t>
  </si>
  <si>
    <t xml:space="preserve">оплата праці  (СЕГ) </t>
  </si>
  <si>
    <t>чол</t>
  </si>
  <si>
    <t>оплата праці  (водіії)</t>
  </si>
  <si>
    <t>оплата праці  (кондуктори)</t>
  </si>
  <si>
    <t>Загальна з/плата</t>
  </si>
  <si>
    <t>единий соціальний внесок</t>
  </si>
  <si>
    <t>амортизація тролейбусів</t>
  </si>
  <si>
    <t>амортизація  основних засобів та нематеріальних активів  що задіяні для  забезпечення перевезення</t>
  </si>
  <si>
    <t>інші витрати для забезпечення перевезення</t>
  </si>
  <si>
    <t>страхування тролейбусів</t>
  </si>
  <si>
    <t>1.2. Перевезення пасажирів автобусами</t>
  </si>
  <si>
    <t>паливо</t>
  </si>
  <si>
    <t>тис. л</t>
  </si>
  <si>
    <t>мастило</t>
  </si>
  <si>
    <t>тис.кг</t>
  </si>
  <si>
    <t>технічне обслуговування та ремонт</t>
  </si>
  <si>
    <t>будівництво та введення в експлуатацію автозаправочного комплексу</t>
  </si>
  <si>
    <t>амортизація автобусів</t>
  </si>
  <si>
    <t>страхування автобусів</t>
  </si>
  <si>
    <t>1.3. Перевезення пасажирів іншими видами транспорта ("Атаман", "Докер")</t>
  </si>
  <si>
    <t>тис.л</t>
  </si>
  <si>
    <t>оплата праці</t>
  </si>
  <si>
    <t>1.4. Адміністративні витрати</t>
  </si>
  <si>
    <t xml:space="preserve">утримання основних засобів, інших матеріальних необоротних активів </t>
  </si>
  <si>
    <t>утримання та ремонт  службового транспорту</t>
  </si>
  <si>
    <t>послуги банків</t>
  </si>
  <si>
    <t>послуги організацій</t>
  </si>
  <si>
    <t>інші адміністративні витрати</t>
  </si>
  <si>
    <t>1.5. Загальновиробничі витрати</t>
  </si>
  <si>
    <t>витрати забезпечення діяльності</t>
  </si>
  <si>
    <t>витратти на спецодяг; спецхарчування; спецзахист</t>
  </si>
  <si>
    <t>ремонт приміщень та споруд</t>
  </si>
  <si>
    <t>технічне обслуговування та ремонт автомобілів</t>
  </si>
  <si>
    <t>електроенергія (опалення приміщень та споруд)</t>
  </si>
  <si>
    <t>витрати на МШП, бланки, канцовари, папір</t>
  </si>
  <si>
    <t>оплата праці (СРС)</t>
  </si>
  <si>
    <t>оплата праці (ТГС)</t>
  </si>
  <si>
    <t>оплата праці (Цеховий персонал)</t>
  </si>
  <si>
    <t>оплата праці (інший вир. персонал)</t>
  </si>
  <si>
    <t>оплата праці мобілізованих працівників</t>
  </si>
  <si>
    <t>буд</t>
  </si>
  <si>
    <t>1.6. Інші операційні витрати</t>
  </si>
  <si>
    <t>витрати на забезпечення діяльності</t>
  </si>
  <si>
    <t>оплата соціальних заходів</t>
  </si>
  <si>
    <t>інші операційні витрати</t>
  </si>
  <si>
    <t>1.7. Інші витрати</t>
  </si>
  <si>
    <t>Витрати з операційної діяльності</t>
  </si>
  <si>
    <t>Загальні витрати підприємства</t>
  </si>
  <si>
    <t xml:space="preserve">2. Сплата податків, зборів та інших обов'язкових платежів </t>
  </si>
  <si>
    <t>2.1. Сплата податків та зборів до Держбюджету України (податкові платежі), усього, у тому числі:</t>
  </si>
  <si>
    <t>податок на додану вартість</t>
  </si>
  <si>
    <t>податок на прибуток підприємств</t>
  </si>
  <si>
    <t>2.2. Сплата податків та зборів до місцевих бюджетів (податкові платежі), усього, у тому числі:</t>
  </si>
  <si>
    <t>податок на доходи фізичних осіб</t>
  </si>
  <si>
    <t>земельний податок</t>
  </si>
  <si>
    <t>2.3. Інші податки, збори та платежі на користь держави, усього, у тому числі:</t>
  </si>
  <si>
    <t xml:space="preserve">єдиний внесок на загальнообов'язкове державне соціальне страхування                      </t>
  </si>
  <si>
    <t>військовий збір</t>
  </si>
  <si>
    <t xml:space="preserve">Всього сплата податків, зборів та інших обов'язкових платежів </t>
  </si>
  <si>
    <t>3. Дохід від операційної діяльності</t>
  </si>
  <si>
    <t>3.1. Перевезення пасажирів тролейбусами</t>
  </si>
  <si>
    <t>продаж квитків та проїзних документів</t>
  </si>
  <si>
    <t>тис.шт</t>
  </si>
  <si>
    <t>субвенція з міського бюджету за пільгові перевезення</t>
  </si>
  <si>
    <t>тис.пас</t>
  </si>
  <si>
    <t>3.2. Перевезення пасажирів автобусами</t>
  </si>
  <si>
    <t>3.3 Надання послуг з превезення осіб з особливими потребами</t>
  </si>
  <si>
    <t>відшкодування витрат на перевезення</t>
  </si>
  <si>
    <t>3.4. Інші операційні доходи</t>
  </si>
  <si>
    <t>дохід від інших видів діялььності</t>
  </si>
  <si>
    <t>утримання та розвиток автотранспорту</t>
  </si>
  <si>
    <t>утримання та розвиток електротранспорту</t>
  </si>
  <si>
    <t>фінансування робот з мобілізаційної підготовки місцевого значення</t>
  </si>
  <si>
    <t xml:space="preserve">Доходи від операційної діяльності </t>
  </si>
  <si>
    <t>Загальні доходи підприємства</t>
  </si>
  <si>
    <t>4. Фінансовий результат діяльності  за 9 місяців  2024 року</t>
  </si>
  <si>
    <t xml:space="preserve">Сплата податків, зборів та інших обов'язкових платежів </t>
  </si>
  <si>
    <t>Доходи від операційної діяльності</t>
  </si>
  <si>
    <t>Результат фінансової діяльності (прибуток/збиток)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</si>
</sst>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;[Red]0.000"/>
    <numFmt numFmtId="165" formatCode="#,##0.00;[Red]#,##0.00"/>
    <numFmt numFmtId="166" formatCode="0.0"/>
    <numFmt numFmtId="167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2" borderId="0" xfId="0" applyFont="1" applyFill="1" applyBorder="1" applyAlignment="1"/>
    <xf numFmtId="0" fontId="2" fillId="2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" fontId="2" fillId="0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2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1" fillId="0" borderId="34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165" fontId="1" fillId="2" borderId="28" xfId="0" applyNumberFormat="1" applyFont="1" applyFill="1" applyBorder="1" applyAlignment="1">
      <alignment horizontal="center" vertical="center"/>
    </xf>
    <xf numFmtId="4" fontId="1" fillId="0" borderId="31" xfId="0" applyNumberFormat="1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/>
    </xf>
    <xf numFmtId="4" fontId="4" fillId="0" borderId="32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left" vertical="center" wrapText="1"/>
    </xf>
    <xf numFmtId="166" fontId="2" fillId="2" borderId="37" xfId="0" applyNumberFormat="1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/>
    </xf>
    <xf numFmtId="4" fontId="2" fillId="2" borderId="39" xfId="0" applyNumberFormat="1" applyFont="1" applyFill="1" applyBorder="1" applyAlignment="1">
      <alignment horizontal="center" vertical="center"/>
    </xf>
    <xf numFmtId="4" fontId="5" fillId="2" borderId="37" xfId="0" applyNumberFormat="1" applyFont="1" applyFill="1" applyBorder="1" applyAlignment="1">
      <alignment horizontal="center" vertical="center"/>
    </xf>
    <xf numFmtId="4" fontId="6" fillId="0" borderId="37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0" fontId="2" fillId="2" borderId="1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5" fontId="2" fillId="2" borderId="42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0" fontId="1" fillId="2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5" fontId="1" fillId="2" borderId="42" xfId="0" applyNumberFormat="1" applyFont="1" applyFill="1" applyBorder="1" applyAlignment="1">
      <alignment horizontal="center" vertical="center"/>
    </xf>
    <xf numFmtId="165" fontId="1" fillId="2" borderId="12" xfId="0" applyNumberFormat="1" applyFont="1" applyFill="1" applyBorder="1" applyAlignment="1">
      <alignment horizontal="center" vertical="center"/>
    </xf>
    <xf numFmtId="165" fontId="3" fillId="2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2" borderId="13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5" fontId="2" fillId="2" borderId="44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left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165" fontId="1" fillId="2" borderId="47" xfId="0" applyNumberFormat="1" applyFont="1" applyFill="1" applyBorder="1" applyAlignment="1">
      <alignment horizontal="center" vertical="center"/>
    </xf>
    <xf numFmtId="4" fontId="1" fillId="2" borderId="48" xfId="0" applyNumberFormat="1" applyFont="1" applyFill="1" applyBorder="1" applyAlignment="1">
      <alignment horizontal="center" vertical="center"/>
    </xf>
    <xf numFmtId="4" fontId="3" fillId="2" borderId="48" xfId="0" applyNumberFormat="1" applyFont="1" applyFill="1" applyBorder="1" applyAlignment="1">
      <alignment horizontal="center" vertical="center"/>
    </xf>
    <xf numFmtId="4" fontId="4" fillId="0" borderId="48" xfId="0" applyNumberFormat="1" applyFont="1" applyFill="1" applyBorder="1" applyAlignment="1">
      <alignment horizontal="center" vertical="center"/>
    </xf>
    <xf numFmtId="4" fontId="2" fillId="0" borderId="49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5" fontId="2" fillId="2" borderId="50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5" fontId="2" fillId="3" borderId="42" xfId="0" applyNumberFormat="1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4" fontId="5" fillId="3" borderId="10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>
      <alignment horizontal="center" vertical="center"/>
    </xf>
    <xf numFmtId="165" fontId="2" fillId="0" borderId="42" xfId="0" applyNumberFormat="1" applyFont="1" applyFill="1" applyBorder="1" applyAlignment="1">
      <alignment horizontal="center" vertical="center"/>
    </xf>
    <xf numFmtId="4" fontId="2" fillId="2" borderId="42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 wrapText="1"/>
    </xf>
    <xf numFmtId="165" fontId="4" fillId="2" borderId="46" xfId="0" applyNumberFormat="1" applyFont="1" applyFill="1" applyBorder="1" applyAlignment="1">
      <alignment horizontal="center" vertical="center" wrapText="1"/>
    </xf>
    <xf numFmtId="165" fontId="1" fillId="2" borderId="48" xfId="0" applyNumberFormat="1" applyFont="1" applyFill="1" applyBorder="1" applyAlignment="1">
      <alignment horizontal="center" vertical="center"/>
    </xf>
    <xf numFmtId="165" fontId="3" fillId="2" borderId="48" xfId="0" applyNumberFormat="1" applyFont="1" applyFill="1" applyBorder="1" applyAlignment="1">
      <alignment horizontal="center" vertical="center"/>
    </xf>
    <xf numFmtId="4" fontId="2" fillId="2" borderId="0" xfId="0" applyNumberFormat="1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3" fillId="2" borderId="45" xfId="0" applyNumberFormat="1" applyFont="1" applyFill="1" applyBorder="1" applyAlignment="1">
      <alignment horizontal="center" vertical="center"/>
    </xf>
    <xf numFmtId="165" fontId="1" fillId="2" borderId="4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165" fontId="2" fillId="2" borderId="55" xfId="0" applyNumberFormat="1" applyFont="1" applyFill="1" applyBorder="1" applyAlignment="1">
      <alignment horizontal="center" vertical="center"/>
    </xf>
    <xf numFmtId="4" fontId="2" fillId="2" borderId="43" xfId="0" applyNumberFormat="1" applyFont="1" applyFill="1" applyBorder="1" applyAlignment="1">
      <alignment horizontal="center" vertical="center"/>
    </xf>
    <xf numFmtId="4" fontId="5" fillId="2" borderId="52" xfId="0" applyNumberFormat="1" applyFont="1" applyFill="1" applyBorder="1" applyAlignment="1">
      <alignment horizontal="center" vertical="center"/>
    </xf>
    <xf numFmtId="4" fontId="6" fillId="0" borderId="52" xfId="0" applyNumberFormat="1" applyFont="1" applyFill="1" applyBorder="1" applyAlignment="1">
      <alignment horizontal="center" vertical="center"/>
    </xf>
    <xf numFmtId="4" fontId="2" fillId="0" borderId="53" xfId="0" applyNumberFormat="1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" fontId="1" fillId="2" borderId="56" xfId="0" applyNumberFormat="1" applyFont="1" applyFill="1" applyBorder="1" applyAlignment="1">
      <alignment horizontal="center" vertical="center"/>
    </xf>
    <xf numFmtId="4" fontId="1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5" fontId="1" fillId="2" borderId="56" xfId="0" applyNumberFormat="1" applyFont="1" applyFill="1" applyBorder="1" applyAlignment="1">
      <alignment horizontal="center" vertical="center"/>
    </xf>
    <xf numFmtId="165" fontId="1" fillId="2" borderId="31" xfId="0" applyNumberFormat="1" applyFont="1" applyFill="1" applyBorder="1" applyAlignment="1">
      <alignment horizontal="center" vertical="center"/>
    </xf>
    <xf numFmtId="165" fontId="3" fillId="2" borderId="32" xfId="0" applyNumberFormat="1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165" fontId="1" fillId="2" borderId="60" xfId="0" applyNumberFormat="1" applyFont="1" applyFill="1" applyBorder="1" applyAlignment="1">
      <alignment horizontal="center" vertical="center"/>
    </xf>
    <xf numFmtId="165" fontId="1" fillId="2" borderId="61" xfId="0" applyNumberFormat="1" applyFont="1" applyFill="1" applyBorder="1" applyAlignment="1">
      <alignment horizontal="center" vertical="center"/>
    </xf>
    <xf numFmtId="165" fontId="3" fillId="2" borderId="58" xfId="0" applyNumberFormat="1" applyFont="1" applyFill="1" applyBorder="1" applyAlignment="1">
      <alignment horizontal="center" vertical="center"/>
    </xf>
    <xf numFmtId="4" fontId="4" fillId="0" borderId="58" xfId="0" applyNumberFormat="1" applyFont="1" applyFill="1" applyBorder="1" applyAlignment="1">
      <alignment horizontal="center" vertical="center"/>
    </xf>
    <xf numFmtId="4" fontId="2" fillId="0" borderId="62" xfId="0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wrapText="1"/>
    </xf>
    <xf numFmtId="0" fontId="1" fillId="2" borderId="3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165" fontId="1" fillId="2" borderId="63" xfId="0" applyNumberFormat="1" applyFont="1" applyFill="1" applyBorder="1" applyAlignment="1">
      <alignment horizontal="center" vertical="center"/>
    </xf>
    <xf numFmtId="165" fontId="1" fillId="2" borderId="3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65" fontId="1" fillId="2" borderId="50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165" fontId="6" fillId="2" borderId="13" xfId="1" applyNumberFormat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6" fillId="2" borderId="24" xfId="1" applyFont="1" applyFill="1" applyBorder="1" applyAlignment="1">
      <alignment horizontal="center" vertical="center" wrapText="1"/>
    </xf>
    <xf numFmtId="165" fontId="2" fillId="0" borderId="44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0" fontId="1" fillId="2" borderId="34" xfId="1" applyFont="1" applyFill="1" applyBorder="1" applyAlignment="1">
      <alignment horizontal="left" vertical="center" wrapText="1"/>
    </xf>
    <xf numFmtId="0" fontId="1" fillId="2" borderId="32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165" fontId="3" fillId="2" borderId="31" xfId="0" applyNumberFormat="1" applyFont="1" applyFill="1" applyBorder="1" applyAlignment="1">
      <alignment horizontal="center" vertical="center"/>
    </xf>
    <xf numFmtId="4" fontId="4" fillId="0" borderId="34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1" fillId="0" borderId="50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7" fontId="2" fillId="2" borderId="10" xfId="0" applyNumberFormat="1" applyFont="1" applyFill="1" applyBorder="1" applyAlignment="1">
      <alignment horizontal="center" vertical="center" wrapText="1"/>
    </xf>
    <xf numFmtId="167" fontId="2" fillId="2" borderId="13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165" fontId="1" fillId="2" borderId="57" xfId="0" applyNumberFormat="1" applyFont="1" applyFill="1" applyBorder="1" applyAlignment="1">
      <alignment horizontal="center" vertical="center"/>
    </xf>
    <xf numFmtId="4" fontId="1" fillId="0" borderId="62" xfId="0" applyNumberFormat="1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left" vertical="center" wrapText="1"/>
    </xf>
    <xf numFmtId="0" fontId="1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4" fontId="1" fillId="2" borderId="64" xfId="0" applyNumberFormat="1" applyFont="1" applyFill="1" applyBorder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 vertical="center"/>
    </xf>
    <xf numFmtId="4" fontId="1" fillId="2" borderId="3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" fontId="2" fillId="2" borderId="5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4" fontId="2" fillId="2" borderId="55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4" fontId="5" fillId="0" borderId="52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left" vertical="center"/>
    </xf>
    <xf numFmtId="4" fontId="1" fillId="2" borderId="63" xfId="0" applyNumberFormat="1" applyFont="1" applyFill="1" applyBorder="1" applyAlignment="1">
      <alignment horizontal="center" vertical="center"/>
    </xf>
    <xf numFmtId="4" fontId="1" fillId="2" borderId="3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" fontId="5" fillId="0" borderId="0" xfId="0" applyNumberFormat="1" applyFont="1" applyFill="1"/>
    <xf numFmtId="0" fontId="5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2" borderId="51" xfId="0" applyFont="1" applyFill="1" applyBorder="1" applyAlignment="1">
      <alignment horizontal="left" vertical="center" wrapText="1"/>
    </xf>
    <xf numFmtId="0" fontId="2" fillId="2" borderId="52" xfId="0" applyFont="1" applyFill="1" applyBorder="1" applyAlignment="1">
      <alignment horizontal="left" vertical="center" wrapText="1"/>
    </xf>
    <xf numFmtId="0" fontId="2" fillId="2" borderId="53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1" fillId="2" borderId="57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left" vertical="center" wrapText="1"/>
    </xf>
    <xf numFmtId="0" fontId="1" fillId="2" borderId="5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left" wrapText="1"/>
    </xf>
    <xf numFmtId="0" fontId="1" fillId="2" borderId="32" xfId="0" applyFont="1" applyFill="1" applyBorder="1" applyAlignment="1">
      <alignment horizontal="left" wrapText="1"/>
    </xf>
    <xf numFmtId="0" fontId="1" fillId="2" borderId="35" xfId="0" applyFont="1" applyFill="1" applyBorder="1" applyAlignment="1">
      <alignment horizontal="left" wrapText="1"/>
    </xf>
    <xf numFmtId="0" fontId="2" fillId="2" borderId="28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left" vertical="center" wrapText="1"/>
    </xf>
    <xf numFmtId="0" fontId="2" fillId="2" borderId="22" xfId="1" applyFont="1" applyFill="1" applyBorder="1" applyAlignment="1">
      <alignment horizontal="left" vertical="center" wrapText="1"/>
    </xf>
    <xf numFmtId="0" fontId="2" fillId="2" borderId="64" xfId="1" applyFont="1" applyFill="1" applyBorder="1" applyAlignment="1">
      <alignment horizontal="center" vertical="center" wrapText="1"/>
    </xf>
    <xf numFmtId="0" fontId="2" fillId="2" borderId="65" xfId="1" applyFont="1" applyFill="1" applyBorder="1" applyAlignment="1">
      <alignment horizontal="center" vertical="center" wrapText="1"/>
    </xf>
    <xf numFmtId="0" fontId="2" fillId="2" borderId="66" xfId="1" applyFont="1" applyFill="1" applyBorder="1" applyAlignment="1">
      <alignment horizontal="center" vertical="center" wrapText="1"/>
    </xf>
    <xf numFmtId="0" fontId="1" fillId="2" borderId="31" xfId="1" applyFont="1" applyFill="1" applyBorder="1" applyAlignment="1">
      <alignment horizontal="left" vertical="center" wrapText="1"/>
    </xf>
    <xf numFmtId="0" fontId="1" fillId="2" borderId="32" xfId="1" applyFont="1" applyFill="1" applyBorder="1" applyAlignment="1">
      <alignment horizontal="left" vertical="center" wrapText="1"/>
    </xf>
    <xf numFmtId="0" fontId="1" fillId="2" borderId="33" xfId="1" applyFont="1" applyFill="1" applyBorder="1" applyAlignment="1">
      <alignment horizontal="left" vertical="center" wrapText="1"/>
    </xf>
    <xf numFmtId="0" fontId="1" fillId="2" borderId="28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51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30"/>
  <sheetViews>
    <sheetView tabSelected="1" view="pageBreakPreview" zoomScaleNormal="100" zoomScaleSheetLayoutView="100" workbookViewId="0">
      <pane ySplit="11" topLeftCell="A12" activePane="bottomLeft" state="frozen"/>
      <selection pane="bottomLeft" activeCell="A12" sqref="A12:XFD12"/>
    </sheetView>
  </sheetViews>
  <sheetFormatPr defaultColWidth="9.140625" defaultRowHeight="18.75" x14ac:dyDescent="0.3"/>
  <cols>
    <col min="1" max="3" width="9.140625" style="2"/>
    <col min="4" max="4" width="40.140625" style="2" customWidth="1"/>
    <col min="5" max="5" width="10.28515625" style="2" customWidth="1"/>
    <col min="6" max="6" width="14.5703125" style="20" customWidth="1"/>
    <col min="7" max="7" width="16" style="20" customWidth="1"/>
    <col min="8" max="8" width="15.85546875" style="6" customWidth="1"/>
    <col min="9" max="9" width="13.85546875" style="2" customWidth="1"/>
    <col min="10" max="10" width="13.85546875" style="207" customWidth="1"/>
    <col min="11" max="11" width="17.28515625" style="47" customWidth="1"/>
    <col min="12" max="12" width="15.28515625" style="2" customWidth="1"/>
    <col min="13" max="14" width="5.85546875" style="2" customWidth="1"/>
    <col min="15" max="16384" width="9.140625" style="2"/>
  </cols>
  <sheetData>
    <row r="2" spans="1:14" ht="18" customHeight="1" x14ac:dyDescent="0.3">
      <c r="A2" s="209" t="s">
        <v>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1"/>
      <c r="N2" s="1"/>
    </row>
    <row r="3" spans="1:14" x14ac:dyDescent="0.3">
      <c r="A3" s="209" t="s">
        <v>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3"/>
      <c r="N3" s="3"/>
    </row>
    <row r="4" spans="1:14" x14ac:dyDescent="0.3">
      <c r="A4" s="210" t="s">
        <v>2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4"/>
      <c r="N4" s="4"/>
    </row>
    <row r="5" spans="1:14" s="6" customFormat="1" x14ac:dyDescent="0.3">
      <c r="A5" s="211" t="s">
        <v>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5"/>
      <c r="N5" s="5"/>
    </row>
    <row r="6" spans="1:14" ht="19.5" customHeight="1" x14ac:dyDescent="0.3">
      <c r="A6" s="7"/>
      <c r="B6" s="7"/>
      <c r="C6" s="7"/>
      <c r="D6" s="7"/>
      <c r="E6" s="7"/>
      <c r="F6" s="7"/>
      <c r="G6" s="7"/>
      <c r="H6" s="7"/>
      <c r="I6" s="7"/>
      <c r="J6" s="8"/>
      <c r="K6" s="9"/>
      <c r="L6" s="10"/>
    </row>
    <row r="7" spans="1:14" s="14" customFormat="1" ht="19.5" customHeight="1" thickBot="1" x14ac:dyDescent="0.35">
      <c r="A7" s="7"/>
      <c r="B7" s="7"/>
      <c r="C7" s="7"/>
      <c r="D7" s="7"/>
      <c r="E7" s="7"/>
      <c r="F7" s="7"/>
      <c r="G7" s="7"/>
      <c r="H7" s="12"/>
      <c r="I7" s="7"/>
      <c r="J7" s="8"/>
      <c r="K7" s="9"/>
      <c r="L7" s="13" t="s">
        <v>4</v>
      </c>
    </row>
    <row r="8" spans="1:14" ht="18.75" customHeight="1" x14ac:dyDescent="0.3">
      <c r="A8" s="212" t="s">
        <v>5</v>
      </c>
      <c r="B8" s="213"/>
      <c r="C8" s="213"/>
      <c r="D8" s="214"/>
      <c r="E8" s="221" t="s">
        <v>6</v>
      </c>
      <c r="F8" s="224" t="s">
        <v>7</v>
      </c>
      <c r="G8" s="227" t="s">
        <v>8</v>
      </c>
      <c r="H8" s="230" t="s">
        <v>9</v>
      </c>
      <c r="I8" s="233" t="s">
        <v>10</v>
      </c>
      <c r="J8" s="234"/>
      <c r="K8" s="234"/>
      <c r="L8" s="235"/>
    </row>
    <row r="9" spans="1:14" ht="9" customHeight="1" x14ac:dyDescent="0.3">
      <c r="A9" s="215"/>
      <c r="B9" s="216"/>
      <c r="C9" s="216"/>
      <c r="D9" s="217"/>
      <c r="E9" s="222"/>
      <c r="F9" s="225"/>
      <c r="G9" s="228"/>
      <c r="H9" s="231"/>
      <c r="I9" s="236"/>
      <c r="J9" s="237"/>
      <c r="K9" s="237"/>
      <c r="L9" s="238"/>
    </row>
    <row r="10" spans="1:14" ht="28.5" customHeight="1" x14ac:dyDescent="0.3">
      <c r="A10" s="215"/>
      <c r="B10" s="216"/>
      <c r="C10" s="216"/>
      <c r="D10" s="217"/>
      <c r="E10" s="222"/>
      <c r="F10" s="225"/>
      <c r="G10" s="228"/>
      <c r="H10" s="231"/>
      <c r="I10" s="245" t="s">
        <v>11</v>
      </c>
      <c r="J10" s="246"/>
      <c r="K10" s="246"/>
      <c r="L10" s="247"/>
    </row>
    <row r="11" spans="1:14" ht="72" customHeight="1" thickBot="1" x14ac:dyDescent="0.35">
      <c r="A11" s="218"/>
      <c r="B11" s="219"/>
      <c r="C11" s="219"/>
      <c r="D11" s="220"/>
      <c r="E11" s="223"/>
      <c r="F11" s="226"/>
      <c r="G11" s="229"/>
      <c r="H11" s="232"/>
      <c r="I11" s="15" t="s">
        <v>12</v>
      </c>
      <c r="J11" s="16" t="s">
        <v>13</v>
      </c>
      <c r="K11" s="17" t="s">
        <v>14</v>
      </c>
      <c r="L11" s="18" t="s">
        <v>15</v>
      </c>
    </row>
    <row r="12" spans="1:14" ht="24" customHeight="1" thickBot="1" x14ac:dyDescent="0.35">
      <c r="A12" s="248" t="s">
        <v>16</v>
      </c>
      <c r="B12" s="249"/>
      <c r="C12" s="249"/>
      <c r="D12" s="250"/>
      <c r="E12" s="251"/>
      <c r="F12" s="252"/>
      <c r="G12" s="252"/>
      <c r="H12" s="252"/>
      <c r="I12" s="252"/>
      <c r="J12" s="252"/>
      <c r="K12" s="252"/>
      <c r="L12" s="253"/>
    </row>
    <row r="13" spans="1:14" ht="19.5" thickBot="1" x14ac:dyDescent="0.35">
      <c r="A13" s="254" t="s">
        <v>17</v>
      </c>
      <c r="B13" s="255"/>
      <c r="C13" s="255"/>
      <c r="D13" s="256"/>
      <c r="E13" s="21"/>
      <c r="F13" s="22"/>
      <c r="G13" s="23"/>
      <c r="H13" s="24">
        <v>137189.70000000001</v>
      </c>
      <c r="I13" s="25">
        <v>103158.34</v>
      </c>
      <c r="J13" s="26">
        <v>100484.33</v>
      </c>
      <c r="K13" s="27">
        <f>J13-I13</f>
        <v>-2674.0099999999948</v>
      </c>
      <c r="L13" s="28">
        <f>K13/I13*100</f>
        <v>-2.5921413624918692</v>
      </c>
    </row>
    <row r="14" spans="1:14" ht="36.75" customHeight="1" x14ac:dyDescent="0.3">
      <c r="A14" s="257" t="s">
        <v>18</v>
      </c>
      <c r="B14" s="258"/>
      <c r="C14" s="258"/>
      <c r="D14" s="259"/>
      <c r="E14" s="29" t="s">
        <v>19</v>
      </c>
      <c r="F14" s="30">
        <v>3940</v>
      </c>
      <c r="G14" s="31">
        <v>2765.7</v>
      </c>
      <c r="H14" s="32">
        <v>33475</v>
      </c>
      <c r="I14" s="33">
        <v>23012.6</v>
      </c>
      <c r="J14" s="34">
        <v>23778.7</v>
      </c>
      <c r="K14" s="35">
        <f>J14-I14</f>
        <v>766.10000000000218</v>
      </c>
      <c r="L14" s="36">
        <f>K14/I14*100</f>
        <v>3.3290458270686591</v>
      </c>
      <c r="N14" s="37"/>
    </row>
    <row r="15" spans="1:14" x14ac:dyDescent="0.3">
      <c r="A15" s="239" t="s">
        <v>20</v>
      </c>
      <c r="B15" s="240"/>
      <c r="C15" s="240"/>
      <c r="D15" s="241"/>
      <c r="E15" s="38" t="s">
        <v>21</v>
      </c>
      <c r="F15" s="39">
        <v>46</v>
      </c>
      <c r="G15" s="40">
        <v>46</v>
      </c>
      <c r="H15" s="41">
        <v>7970</v>
      </c>
      <c r="I15" s="42">
        <v>6776</v>
      </c>
      <c r="J15" s="43">
        <v>7041.8</v>
      </c>
      <c r="K15" s="44">
        <f t="shared" ref="K15:K78" si="0">J15-I15</f>
        <v>265.80000000000018</v>
      </c>
      <c r="L15" s="45">
        <f>K15/I15*100</f>
        <v>3.9226682408500615</v>
      </c>
    </row>
    <row r="16" spans="1:14" x14ac:dyDescent="0.3">
      <c r="A16" s="239" t="s">
        <v>23</v>
      </c>
      <c r="B16" s="240"/>
      <c r="C16" s="240"/>
      <c r="D16" s="241"/>
      <c r="E16" s="38" t="s">
        <v>24</v>
      </c>
      <c r="F16" s="39">
        <v>180</v>
      </c>
      <c r="G16" s="40">
        <v>67</v>
      </c>
      <c r="H16" s="41">
        <v>1711.4</v>
      </c>
      <c r="I16" s="42">
        <v>1411.9</v>
      </c>
      <c r="J16" s="43">
        <v>434.9</v>
      </c>
      <c r="K16" s="44">
        <f t="shared" si="0"/>
        <v>-977.00000000000011</v>
      </c>
      <c r="L16" s="45">
        <f>K16/I16*100</f>
        <v>-69.197535236206534</v>
      </c>
    </row>
    <row r="17" spans="1:13" x14ac:dyDescent="0.3">
      <c r="A17" s="242" t="s">
        <v>25</v>
      </c>
      <c r="B17" s="243"/>
      <c r="C17" s="243"/>
      <c r="D17" s="244"/>
      <c r="E17" s="38" t="s">
        <v>26</v>
      </c>
      <c r="F17" s="39">
        <v>52.5</v>
      </c>
      <c r="G17" s="40">
        <v>52.5</v>
      </c>
      <c r="H17" s="41">
        <v>2200.4</v>
      </c>
      <c r="I17" s="42">
        <v>1675.4</v>
      </c>
      <c r="J17" s="43">
        <v>1478.7</v>
      </c>
      <c r="K17" s="44">
        <f t="shared" si="0"/>
        <v>-196.70000000000005</v>
      </c>
      <c r="L17" s="45">
        <f>K17/I17*100</f>
        <v>-11.740479885400504</v>
      </c>
    </row>
    <row r="18" spans="1:13" x14ac:dyDescent="0.3">
      <c r="A18" s="263" t="s">
        <v>27</v>
      </c>
      <c r="B18" s="264"/>
      <c r="C18" s="264"/>
      <c r="D18" s="265"/>
      <c r="E18" s="38" t="s">
        <v>28</v>
      </c>
      <c r="F18" s="39">
        <v>6</v>
      </c>
      <c r="G18" s="40">
        <v>6</v>
      </c>
      <c r="H18" s="41">
        <v>925</v>
      </c>
      <c r="I18" s="42">
        <v>820</v>
      </c>
      <c r="J18" s="43">
        <v>17.600000000000001</v>
      </c>
      <c r="K18" s="44">
        <f t="shared" si="0"/>
        <v>-802.4</v>
      </c>
      <c r="L18" s="45">
        <f t="shared" ref="L18:L32" si="1">K18/I18*100</f>
        <v>-97.853658536585357</v>
      </c>
    </row>
    <row r="19" spans="1:13" x14ac:dyDescent="0.3">
      <c r="A19" s="242" t="s">
        <v>29</v>
      </c>
      <c r="B19" s="243"/>
      <c r="C19" s="243"/>
      <c r="D19" s="244"/>
      <c r="E19" s="38" t="s">
        <v>26</v>
      </c>
      <c r="F19" s="39">
        <v>17.600000000000001</v>
      </c>
      <c r="G19" s="40">
        <v>17.600000000000001</v>
      </c>
      <c r="H19" s="41">
        <v>386.7</v>
      </c>
      <c r="I19" s="42">
        <v>318.85000000000002</v>
      </c>
      <c r="J19" s="43">
        <v>355.4</v>
      </c>
      <c r="K19" s="44">
        <f t="shared" si="0"/>
        <v>36.549999999999955</v>
      </c>
      <c r="L19" s="45">
        <f t="shared" si="1"/>
        <v>11.463070409283347</v>
      </c>
    </row>
    <row r="20" spans="1:13" s="47" customFormat="1" x14ac:dyDescent="0.3">
      <c r="A20" s="239" t="s">
        <v>30</v>
      </c>
      <c r="B20" s="240"/>
      <c r="C20" s="240"/>
      <c r="D20" s="241"/>
      <c r="E20" s="38" t="s">
        <v>31</v>
      </c>
      <c r="F20" s="39">
        <v>23</v>
      </c>
      <c r="G20" s="40">
        <v>24</v>
      </c>
      <c r="H20" s="41">
        <v>5231.7</v>
      </c>
      <c r="I20" s="42">
        <v>3923.77</v>
      </c>
      <c r="J20" s="43">
        <v>3833</v>
      </c>
      <c r="K20" s="44">
        <f t="shared" si="0"/>
        <v>-90.769999999999982</v>
      </c>
      <c r="L20" s="45">
        <f t="shared" si="1"/>
        <v>-2.3133364086070278</v>
      </c>
    </row>
    <row r="21" spans="1:13" s="47" customFormat="1" x14ac:dyDescent="0.3">
      <c r="A21" s="239" t="s">
        <v>32</v>
      </c>
      <c r="B21" s="240"/>
      <c r="C21" s="240"/>
      <c r="D21" s="241"/>
      <c r="E21" s="38" t="s">
        <v>31</v>
      </c>
      <c r="F21" s="39">
        <v>90</v>
      </c>
      <c r="G21" s="40">
        <v>78</v>
      </c>
      <c r="H21" s="41">
        <v>27500.42</v>
      </c>
      <c r="I21" s="42">
        <v>20541.02</v>
      </c>
      <c r="J21" s="43">
        <v>20266.599999999999</v>
      </c>
      <c r="K21" s="44">
        <f t="shared" si="0"/>
        <v>-274.42000000000189</v>
      </c>
      <c r="L21" s="45">
        <f t="shared" si="1"/>
        <v>-1.3359609211227188</v>
      </c>
    </row>
    <row r="22" spans="1:13" s="47" customFormat="1" x14ac:dyDescent="0.3">
      <c r="A22" s="239" t="s">
        <v>33</v>
      </c>
      <c r="B22" s="240"/>
      <c r="C22" s="240"/>
      <c r="D22" s="241"/>
      <c r="E22" s="38" t="s">
        <v>31</v>
      </c>
      <c r="F22" s="39">
        <v>90</v>
      </c>
      <c r="G22" s="40">
        <v>80</v>
      </c>
      <c r="H22" s="41">
        <v>15198.3</v>
      </c>
      <c r="I22" s="42">
        <v>11349.1</v>
      </c>
      <c r="J22" s="43">
        <v>11502.6</v>
      </c>
      <c r="K22" s="44">
        <f t="shared" si="0"/>
        <v>153.5</v>
      </c>
      <c r="L22" s="45">
        <f t="shared" si="1"/>
        <v>1.3525301565762924</v>
      </c>
    </row>
    <row r="23" spans="1:13" s="56" customFormat="1" x14ac:dyDescent="0.3">
      <c r="A23" s="260" t="s">
        <v>34</v>
      </c>
      <c r="B23" s="261"/>
      <c r="C23" s="261"/>
      <c r="D23" s="262"/>
      <c r="E23" s="49" t="s">
        <v>31</v>
      </c>
      <c r="F23" s="50">
        <f>SUM(F20:F22)</f>
        <v>203</v>
      </c>
      <c r="G23" s="51">
        <f>SUM(G20:G22)</f>
        <v>182</v>
      </c>
      <c r="H23" s="52">
        <v>47930.42</v>
      </c>
      <c r="I23" s="53">
        <v>35813.89</v>
      </c>
      <c r="J23" s="54">
        <v>35602.199999999997</v>
      </c>
      <c r="K23" s="55">
        <f t="shared" si="0"/>
        <v>-211.69000000000233</v>
      </c>
      <c r="L23" s="45">
        <f t="shared" si="1"/>
        <v>-0.59108351536234216</v>
      </c>
    </row>
    <row r="24" spans="1:13" s="47" customFormat="1" x14ac:dyDescent="0.3">
      <c r="A24" s="239" t="s">
        <v>35</v>
      </c>
      <c r="B24" s="240"/>
      <c r="C24" s="240"/>
      <c r="D24" s="241"/>
      <c r="E24" s="38" t="s">
        <v>31</v>
      </c>
      <c r="F24" s="39">
        <f>F20+F21+F22</f>
        <v>203</v>
      </c>
      <c r="G24" s="40">
        <f>G20+G21+G22</f>
        <v>182</v>
      </c>
      <c r="H24" s="41">
        <v>9586.2800000000007</v>
      </c>
      <c r="I24" s="42">
        <v>7169.95</v>
      </c>
      <c r="J24" s="43">
        <v>6978.03</v>
      </c>
      <c r="K24" s="44">
        <f t="shared" si="0"/>
        <v>-191.92000000000007</v>
      </c>
      <c r="L24" s="45">
        <f t="shared" si="1"/>
        <v>-2.676727173829665</v>
      </c>
    </row>
    <row r="25" spans="1:13" ht="24.75" customHeight="1" x14ac:dyDescent="0.3">
      <c r="A25" s="239" t="s">
        <v>36</v>
      </c>
      <c r="B25" s="240"/>
      <c r="C25" s="240"/>
      <c r="D25" s="241"/>
      <c r="E25" s="38" t="s">
        <v>28</v>
      </c>
      <c r="F25" s="39">
        <v>41</v>
      </c>
      <c r="G25" s="40">
        <v>41</v>
      </c>
      <c r="H25" s="41">
        <v>30799.5</v>
      </c>
      <c r="I25" s="42">
        <v>24879.75</v>
      </c>
      <c r="J25" s="43">
        <v>22986</v>
      </c>
      <c r="K25" s="44">
        <f t="shared" si="0"/>
        <v>-1893.75</v>
      </c>
      <c r="L25" s="45">
        <f t="shared" si="1"/>
        <v>-7.6116118530129926</v>
      </c>
    </row>
    <row r="26" spans="1:13" ht="33.75" customHeight="1" x14ac:dyDescent="0.3">
      <c r="A26" s="239" t="s">
        <v>37</v>
      </c>
      <c r="B26" s="240"/>
      <c r="C26" s="240"/>
      <c r="D26" s="241"/>
      <c r="E26" s="38"/>
      <c r="F26" s="39"/>
      <c r="G26" s="57"/>
      <c r="H26" s="41">
        <v>1205</v>
      </c>
      <c r="I26" s="42">
        <v>875</v>
      </c>
      <c r="J26" s="43">
        <v>1235.4000000000001</v>
      </c>
      <c r="K26" s="44">
        <f t="shared" si="0"/>
        <v>360.40000000000009</v>
      </c>
      <c r="L26" s="45">
        <f t="shared" si="1"/>
        <v>41.188571428571443</v>
      </c>
    </row>
    <row r="27" spans="1:13" ht="27.75" customHeight="1" x14ac:dyDescent="0.3">
      <c r="A27" s="239" t="s">
        <v>38</v>
      </c>
      <c r="B27" s="240"/>
      <c r="C27" s="240"/>
      <c r="D27" s="241"/>
      <c r="E27" s="38" t="s">
        <v>21</v>
      </c>
      <c r="F27" s="39">
        <v>46</v>
      </c>
      <c r="G27" s="40">
        <v>46</v>
      </c>
      <c r="H27" s="41">
        <v>890</v>
      </c>
      <c r="I27" s="42">
        <v>325</v>
      </c>
      <c r="J27" s="43">
        <v>540.9</v>
      </c>
      <c r="K27" s="44">
        <f t="shared" si="0"/>
        <v>215.89999999999998</v>
      </c>
      <c r="L27" s="45">
        <f t="shared" si="1"/>
        <v>66.430769230769229</v>
      </c>
    </row>
    <row r="28" spans="1:13" ht="24.75" customHeight="1" thickBot="1" x14ac:dyDescent="0.35">
      <c r="A28" s="266" t="s">
        <v>39</v>
      </c>
      <c r="B28" s="267"/>
      <c r="C28" s="267"/>
      <c r="D28" s="268"/>
      <c r="E28" s="58" t="s">
        <v>21</v>
      </c>
      <c r="F28" s="59">
        <v>46</v>
      </c>
      <c r="G28" s="60">
        <v>41</v>
      </c>
      <c r="H28" s="61">
        <v>110</v>
      </c>
      <c r="I28" s="62">
        <v>80</v>
      </c>
      <c r="J28" s="63">
        <v>34.700000000000003</v>
      </c>
      <c r="K28" s="64">
        <f t="shared" si="0"/>
        <v>-45.3</v>
      </c>
      <c r="L28" s="65">
        <f t="shared" si="1"/>
        <v>-56.624999999999993</v>
      </c>
      <c r="M28" s="11"/>
    </row>
    <row r="29" spans="1:13" ht="19.5" thickBot="1" x14ac:dyDescent="0.35">
      <c r="A29" s="269" t="s">
        <v>40</v>
      </c>
      <c r="B29" s="270"/>
      <c r="C29" s="270"/>
      <c r="D29" s="271"/>
      <c r="E29" s="66"/>
      <c r="F29" s="67"/>
      <c r="G29" s="68"/>
      <c r="H29" s="69">
        <v>103401.86</v>
      </c>
      <c r="I29" s="70">
        <v>76700.53</v>
      </c>
      <c r="J29" s="71">
        <v>73927.91</v>
      </c>
      <c r="K29" s="72">
        <f t="shared" si="0"/>
        <v>-2772.6199999999953</v>
      </c>
      <c r="L29" s="73">
        <f t="shared" si="1"/>
        <v>-3.6148641997649764</v>
      </c>
    </row>
    <row r="30" spans="1:13" x14ac:dyDescent="0.3">
      <c r="A30" s="257" t="s">
        <v>41</v>
      </c>
      <c r="B30" s="258"/>
      <c r="C30" s="258"/>
      <c r="D30" s="259"/>
      <c r="E30" s="2" t="s">
        <v>42</v>
      </c>
      <c r="F30" s="74">
        <v>744</v>
      </c>
      <c r="G30" s="75">
        <v>534.9</v>
      </c>
      <c r="H30" s="76">
        <v>41664</v>
      </c>
      <c r="I30" s="77">
        <v>30206.400000000001</v>
      </c>
      <c r="J30" s="78">
        <v>28542.5</v>
      </c>
      <c r="K30" s="79">
        <f>J30-I30</f>
        <v>-1663.9000000000015</v>
      </c>
      <c r="L30" s="80">
        <f t="shared" si="1"/>
        <v>-5.5084352984797968</v>
      </c>
    </row>
    <row r="31" spans="1:13" x14ac:dyDescent="0.3">
      <c r="A31" s="239" t="s">
        <v>43</v>
      </c>
      <c r="B31" s="240"/>
      <c r="C31" s="240"/>
      <c r="D31" s="241"/>
      <c r="E31" s="38" t="s">
        <v>44</v>
      </c>
      <c r="F31" s="39">
        <v>15.2</v>
      </c>
      <c r="G31" s="40">
        <v>3.1</v>
      </c>
      <c r="H31" s="41">
        <v>1732.5</v>
      </c>
      <c r="I31" s="42">
        <v>1256</v>
      </c>
      <c r="J31" s="43">
        <v>613.4</v>
      </c>
      <c r="K31" s="44">
        <f>J31-I31</f>
        <v>-642.6</v>
      </c>
      <c r="L31" s="45">
        <f>K31/I31*100</f>
        <v>-51.162420382165607</v>
      </c>
    </row>
    <row r="32" spans="1:13" x14ac:dyDescent="0.3">
      <c r="A32" s="239" t="s">
        <v>45</v>
      </c>
      <c r="B32" s="240"/>
      <c r="C32" s="240"/>
      <c r="D32" s="241"/>
      <c r="E32" s="38" t="s">
        <v>28</v>
      </c>
      <c r="F32" s="39">
        <v>45</v>
      </c>
      <c r="G32" s="40">
        <v>45</v>
      </c>
      <c r="H32" s="41">
        <v>5873.8</v>
      </c>
      <c r="I32" s="42">
        <v>4699.05</v>
      </c>
      <c r="J32" s="43">
        <v>5413.7</v>
      </c>
      <c r="K32" s="44">
        <f>J32-I32</f>
        <v>714.64999999999964</v>
      </c>
      <c r="L32" s="45">
        <f t="shared" si="1"/>
        <v>15.208393185856709</v>
      </c>
    </row>
    <row r="33" spans="1:13" ht="36.75" hidden="1" customHeight="1" x14ac:dyDescent="0.3">
      <c r="A33" s="272" t="s">
        <v>46</v>
      </c>
      <c r="B33" s="273"/>
      <c r="C33" s="273"/>
      <c r="D33" s="274"/>
      <c r="E33" s="81" t="s">
        <v>28</v>
      </c>
      <c r="F33" s="82">
        <v>1</v>
      </c>
      <c r="G33" s="83"/>
      <c r="H33" s="84">
        <v>0</v>
      </c>
      <c r="I33" s="85">
        <v>0</v>
      </c>
      <c r="J33" s="86"/>
      <c r="K33" s="87">
        <f t="shared" si="0"/>
        <v>0</v>
      </c>
      <c r="L33" s="88">
        <v>0</v>
      </c>
    </row>
    <row r="34" spans="1:13" x14ac:dyDescent="0.3">
      <c r="A34" s="239" t="s">
        <v>23</v>
      </c>
      <c r="B34" s="240"/>
      <c r="C34" s="240"/>
      <c r="D34" s="241"/>
      <c r="E34" s="38" t="s">
        <v>28</v>
      </c>
      <c r="F34" s="39">
        <v>160</v>
      </c>
      <c r="G34" s="40">
        <v>65</v>
      </c>
      <c r="H34" s="41">
        <v>1450.4</v>
      </c>
      <c r="I34" s="42">
        <v>1124.0999999999999</v>
      </c>
      <c r="J34" s="43">
        <v>460.4</v>
      </c>
      <c r="K34" s="44">
        <f t="shared" si="0"/>
        <v>-663.69999999999993</v>
      </c>
      <c r="L34" s="45">
        <f t="shared" ref="L34:L57" si="2">K34/I34*100</f>
        <v>-59.042789787385466</v>
      </c>
    </row>
    <row r="35" spans="1:13" s="47" customFormat="1" ht="18.75" customHeight="1" x14ac:dyDescent="0.3">
      <c r="A35" s="239" t="s">
        <v>32</v>
      </c>
      <c r="B35" s="240"/>
      <c r="C35" s="240"/>
      <c r="D35" s="241"/>
      <c r="E35" s="38" t="s">
        <v>31</v>
      </c>
      <c r="F35" s="39">
        <v>81</v>
      </c>
      <c r="G35" s="40">
        <v>64</v>
      </c>
      <c r="H35" s="41">
        <v>20251</v>
      </c>
      <c r="I35" s="42">
        <v>15166</v>
      </c>
      <c r="J35" s="43">
        <v>15047</v>
      </c>
      <c r="K35" s="44">
        <f t="shared" si="0"/>
        <v>-119</v>
      </c>
      <c r="L35" s="45">
        <f t="shared" si="2"/>
        <v>-0.78464987471976788</v>
      </c>
    </row>
    <row r="36" spans="1:13" s="47" customFormat="1" x14ac:dyDescent="0.3">
      <c r="A36" s="239" t="s">
        <v>33</v>
      </c>
      <c r="B36" s="240"/>
      <c r="C36" s="240"/>
      <c r="D36" s="241"/>
      <c r="E36" s="38" t="s">
        <v>31</v>
      </c>
      <c r="F36" s="39">
        <v>79</v>
      </c>
      <c r="G36" s="40">
        <v>50</v>
      </c>
      <c r="H36" s="41">
        <v>10379.030000000001</v>
      </c>
      <c r="I36" s="42">
        <v>7749.53</v>
      </c>
      <c r="J36" s="43">
        <v>7354.6</v>
      </c>
      <c r="K36" s="44">
        <f t="shared" si="0"/>
        <v>-394.92999999999938</v>
      </c>
      <c r="L36" s="45">
        <f t="shared" si="2"/>
        <v>-5.0961800264015933</v>
      </c>
    </row>
    <row r="37" spans="1:13" s="56" customFormat="1" x14ac:dyDescent="0.3">
      <c r="A37" s="260" t="s">
        <v>34</v>
      </c>
      <c r="B37" s="261"/>
      <c r="C37" s="261"/>
      <c r="D37" s="262"/>
      <c r="E37" s="49" t="s">
        <v>31</v>
      </c>
      <c r="F37" s="50">
        <f>SUM(F35:F36)</f>
        <v>160</v>
      </c>
      <c r="G37" s="51">
        <f>SUM(G35:G36)</f>
        <v>114</v>
      </c>
      <c r="H37" s="52">
        <v>30630.03</v>
      </c>
      <c r="I37" s="53">
        <v>22915.53</v>
      </c>
      <c r="J37" s="54">
        <v>22401.599999999999</v>
      </c>
      <c r="K37" s="55">
        <f t="shared" si="0"/>
        <v>-513.93000000000029</v>
      </c>
      <c r="L37" s="45">
        <f t="shared" si="2"/>
        <v>-2.2427148750214387</v>
      </c>
    </row>
    <row r="38" spans="1:13" s="47" customFormat="1" x14ac:dyDescent="0.3">
      <c r="A38" s="239" t="s">
        <v>35</v>
      </c>
      <c r="B38" s="240"/>
      <c r="C38" s="240"/>
      <c r="D38" s="241"/>
      <c r="E38" s="38" t="s">
        <v>31</v>
      </c>
      <c r="F38" s="39">
        <f>F35+F36</f>
        <v>160</v>
      </c>
      <c r="G38" s="40">
        <f>G35+G36</f>
        <v>114</v>
      </c>
      <c r="H38" s="41">
        <v>6156.63</v>
      </c>
      <c r="I38" s="42">
        <v>4606.0200000000004</v>
      </c>
      <c r="J38" s="43">
        <v>4390.71</v>
      </c>
      <c r="K38" s="44">
        <f t="shared" si="0"/>
        <v>-215.3100000000004</v>
      </c>
      <c r="L38" s="45">
        <f t="shared" si="2"/>
        <v>-4.674534630765832</v>
      </c>
    </row>
    <row r="39" spans="1:13" x14ac:dyDescent="0.3">
      <c r="A39" s="239" t="s">
        <v>47</v>
      </c>
      <c r="B39" s="240"/>
      <c r="C39" s="240"/>
      <c r="D39" s="241"/>
      <c r="E39" s="38" t="s">
        <v>28</v>
      </c>
      <c r="F39" s="39">
        <v>45</v>
      </c>
      <c r="G39" s="40">
        <v>45</v>
      </c>
      <c r="H39" s="89">
        <f>15503.5</f>
        <v>15503.5</v>
      </c>
      <c r="I39" s="42">
        <v>11627.63</v>
      </c>
      <c r="J39" s="43">
        <v>11629.5</v>
      </c>
      <c r="K39" s="44">
        <f t="shared" si="0"/>
        <v>1.8700000000008004</v>
      </c>
      <c r="L39" s="45">
        <f t="shared" si="2"/>
        <v>1.6082383082371907E-2</v>
      </c>
    </row>
    <row r="40" spans="1:13" ht="38.25" customHeight="1" x14ac:dyDescent="0.3">
      <c r="A40" s="239" t="s">
        <v>37</v>
      </c>
      <c r="B40" s="240"/>
      <c r="C40" s="240"/>
      <c r="D40" s="241"/>
      <c r="E40" s="38"/>
      <c r="F40" s="39"/>
      <c r="G40" s="40"/>
      <c r="H40" s="90">
        <v>97</v>
      </c>
      <c r="I40" s="42">
        <v>67</v>
      </c>
      <c r="J40" s="43">
        <v>153.30000000000001</v>
      </c>
      <c r="K40" s="44">
        <f t="shared" si="0"/>
        <v>86.300000000000011</v>
      </c>
      <c r="L40" s="45">
        <f t="shared" si="2"/>
        <v>128.80597014925374</v>
      </c>
    </row>
    <row r="41" spans="1:13" ht="22.5" customHeight="1" x14ac:dyDescent="0.3">
      <c r="A41" s="239" t="s">
        <v>38</v>
      </c>
      <c r="B41" s="240"/>
      <c r="C41" s="240"/>
      <c r="D41" s="241"/>
      <c r="E41" s="38" t="s">
        <v>28</v>
      </c>
      <c r="F41" s="39">
        <v>45</v>
      </c>
      <c r="G41" s="40">
        <v>45</v>
      </c>
      <c r="H41" s="41">
        <v>216</v>
      </c>
      <c r="I41" s="42">
        <v>145.80000000000001</v>
      </c>
      <c r="J41" s="43">
        <v>257</v>
      </c>
      <c r="K41" s="44">
        <f t="shared" si="0"/>
        <v>111.19999999999999</v>
      </c>
      <c r="L41" s="45">
        <f t="shared" si="2"/>
        <v>76.268861454046615</v>
      </c>
    </row>
    <row r="42" spans="1:13" ht="22.5" customHeight="1" thickBot="1" x14ac:dyDescent="0.35">
      <c r="A42" s="275" t="s">
        <v>48</v>
      </c>
      <c r="B42" s="276"/>
      <c r="C42" s="276"/>
      <c r="D42" s="277"/>
      <c r="E42" s="58" t="s">
        <v>28</v>
      </c>
      <c r="F42" s="59">
        <v>45</v>
      </c>
      <c r="G42" s="60">
        <v>45</v>
      </c>
      <c r="H42" s="61">
        <v>78</v>
      </c>
      <c r="I42" s="62">
        <v>53</v>
      </c>
      <c r="J42" s="63">
        <v>65.8</v>
      </c>
      <c r="K42" s="64">
        <f t="shared" si="0"/>
        <v>12.799999999999997</v>
      </c>
      <c r="L42" s="65">
        <f t="shared" si="2"/>
        <v>24.15094339622641</v>
      </c>
      <c r="M42" s="11"/>
    </row>
    <row r="43" spans="1:13" s="6" customFormat="1" ht="39" customHeight="1" thickBot="1" x14ac:dyDescent="0.35">
      <c r="A43" s="269" t="s">
        <v>49</v>
      </c>
      <c r="B43" s="270"/>
      <c r="C43" s="270"/>
      <c r="D43" s="271"/>
      <c r="E43" s="91"/>
      <c r="F43" s="67"/>
      <c r="G43" s="92"/>
      <c r="H43" s="69">
        <v>3227.77</v>
      </c>
      <c r="I43" s="93">
        <v>2407.37</v>
      </c>
      <c r="J43" s="94">
        <v>1940.17</v>
      </c>
      <c r="K43" s="72">
        <f>J43-I43</f>
        <v>-467.19999999999982</v>
      </c>
      <c r="L43" s="73">
        <f t="shared" si="2"/>
        <v>-19.407070786792218</v>
      </c>
    </row>
    <row r="44" spans="1:13" x14ac:dyDescent="0.3">
      <c r="A44" s="257" t="s">
        <v>41</v>
      </c>
      <c r="B44" s="258"/>
      <c r="C44" s="258"/>
      <c r="D44" s="259"/>
      <c r="E44" s="29" t="s">
        <v>50</v>
      </c>
      <c r="F44" s="96">
        <v>11.5</v>
      </c>
      <c r="G44" s="97">
        <v>6.5</v>
      </c>
      <c r="H44" s="76">
        <v>649</v>
      </c>
      <c r="I44" s="77">
        <v>478.64</v>
      </c>
      <c r="J44" s="78">
        <v>363.8</v>
      </c>
      <c r="K44" s="79">
        <f t="shared" si="0"/>
        <v>-114.83999999999997</v>
      </c>
      <c r="L44" s="80">
        <f t="shared" si="2"/>
        <v>-23.992980110312548</v>
      </c>
    </row>
    <row r="45" spans="1:13" x14ac:dyDescent="0.3">
      <c r="A45" s="239" t="s">
        <v>43</v>
      </c>
      <c r="B45" s="240"/>
      <c r="C45" s="240"/>
      <c r="D45" s="241"/>
      <c r="E45" s="38" t="s">
        <v>44</v>
      </c>
      <c r="F45" s="39">
        <v>1.1000000000000001</v>
      </c>
      <c r="G45" s="40">
        <v>0.4</v>
      </c>
      <c r="H45" s="41">
        <v>79.2</v>
      </c>
      <c r="I45" s="42">
        <v>58.41</v>
      </c>
      <c r="J45" s="43">
        <v>3.6</v>
      </c>
      <c r="K45" s="44">
        <f t="shared" si="0"/>
        <v>-54.809999999999995</v>
      </c>
      <c r="L45" s="45">
        <f t="shared" si="2"/>
        <v>-93.836671802773495</v>
      </c>
    </row>
    <row r="46" spans="1:13" x14ac:dyDescent="0.3">
      <c r="A46" s="239" t="s">
        <v>45</v>
      </c>
      <c r="B46" s="240"/>
      <c r="C46" s="240"/>
      <c r="D46" s="241"/>
      <c r="E46" s="38" t="s">
        <v>28</v>
      </c>
      <c r="F46" s="39">
        <v>5</v>
      </c>
      <c r="G46" s="40">
        <v>5</v>
      </c>
      <c r="H46" s="41">
        <v>350</v>
      </c>
      <c r="I46" s="42">
        <v>271.25</v>
      </c>
      <c r="J46" s="43">
        <v>79.8</v>
      </c>
      <c r="K46" s="44">
        <f t="shared" si="0"/>
        <v>-191.45</v>
      </c>
      <c r="L46" s="45">
        <f t="shared" si="2"/>
        <v>-70.58064516129032</v>
      </c>
    </row>
    <row r="47" spans="1:13" s="47" customFormat="1" x14ac:dyDescent="0.3">
      <c r="A47" s="239" t="s">
        <v>51</v>
      </c>
      <c r="B47" s="240"/>
      <c r="C47" s="240"/>
      <c r="D47" s="241"/>
      <c r="E47" s="38" t="s">
        <v>31</v>
      </c>
      <c r="F47" s="39">
        <v>5</v>
      </c>
      <c r="G47" s="40">
        <v>5</v>
      </c>
      <c r="H47" s="41">
        <v>967.15</v>
      </c>
      <c r="I47" s="42">
        <v>714.55</v>
      </c>
      <c r="J47" s="43">
        <v>657</v>
      </c>
      <c r="K47" s="44">
        <f t="shared" si="0"/>
        <v>-57.549999999999955</v>
      </c>
      <c r="L47" s="45">
        <f t="shared" si="2"/>
        <v>-8.0540200125953341</v>
      </c>
    </row>
    <row r="48" spans="1:13" s="47" customFormat="1" x14ac:dyDescent="0.3">
      <c r="A48" s="239" t="s">
        <v>35</v>
      </c>
      <c r="B48" s="240"/>
      <c r="C48" s="240"/>
      <c r="D48" s="241"/>
      <c r="E48" s="38" t="s">
        <v>31</v>
      </c>
      <c r="F48" s="39">
        <v>5</v>
      </c>
      <c r="G48" s="40">
        <v>5</v>
      </c>
      <c r="H48" s="41">
        <v>194.4</v>
      </c>
      <c r="I48" s="42">
        <v>143.63</v>
      </c>
      <c r="J48" s="43">
        <v>128.77000000000001</v>
      </c>
      <c r="K48" s="44">
        <f t="shared" si="0"/>
        <v>-14.859999999999985</v>
      </c>
      <c r="L48" s="45">
        <f t="shared" si="2"/>
        <v>-10.346027988581763</v>
      </c>
    </row>
    <row r="49" spans="1:13" x14ac:dyDescent="0.3">
      <c r="A49" s="239" t="s">
        <v>22</v>
      </c>
      <c r="B49" s="240"/>
      <c r="C49" s="240"/>
      <c r="D49" s="241"/>
      <c r="E49" s="38" t="s">
        <v>28</v>
      </c>
      <c r="F49" s="39">
        <v>5</v>
      </c>
      <c r="G49" s="40">
        <v>5</v>
      </c>
      <c r="H49" s="41">
        <v>962.52</v>
      </c>
      <c r="I49" s="42">
        <v>721.89</v>
      </c>
      <c r="J49" s="43">
        <v>698</v>
      </c>
      <c r="K49" s="44">
        <f t="shared" si="0"/>
        <v>-23.889999999999986</v>
      </c>
      <c r="L49" s="45">
        <f t="shared" si="2"/>
        <v>-3.3093684633392879</v>
      </c>
    </row>
    <row r="50" spans="1:13" ht="19.5" thickBot="1" x14ac:dyDescent="0.35">
      <c r="A50" s="275" t="s">
        <v>38</v>
      </c>
      <c r="B50" s="276"/>
      <c r="C50" s="276"/>
      <c r="D50" s="277"/>
      <c r="E50" s="58" t="s">
        <v>28</v>
      </c>
      <c r="F50" s="59">
        <v>5</v>
      </c>
      <c r="G50" s="60">
        <v>5</v>
      </c>
      <c r="H50" s="61">
        <v>25.5</v>
      </c>
      <c r="I50" s="62">
        <v>19</v>
      </c>
      <c r="J50" s="63">
        <v>9.1999999999999993</v>
      </c>
      <c r="K50" s="64">
        <f>J50-I50</f>
        <v>-9.8000000000000007</v>
      </c>
      <c r="L50" s="65">
        <f t="shared" si="2"/>
        <v>-51.578947368421055</v>
      </c>
    </row>
    <row r="51" spans="1:13" ht="19.5" thickBot="1" x14ac:dyDescent="0.35">
      <c r="A51" s="269" t="s">
        <v>52</v>
      </c>
      <c r="B51" s="270"/>
      <c r="C51" s="270"/>
      <c r="D51" s="271"/>
      <c r="E51" s="91"/>
      <c r="F51" s="67"/>
      <c r="G51" s="68"/>
      <c r="H51" s="69">
        <v>13346.26</v>
      </c>
      <c r="I51" s="93">
        <v>10244.77</v>
      </c>
      <c r="J51" s="98">
        <v>8576.4</v>
      </c>
      <c r="K51" s="99">
        <f>K52+K53+K54+K56+K59+K55+K57+K58</f>
        <v>-1668.3700000000003</v>
      </c>
      <c r="L51" s="73">
        <f t="shared" si="2"/>
        <v>-16.285089855604372</v>
      </c>
    </row>
    <row r="52" spans="1:13" ht="35.25" customHeight="1" x14ac:dyDescent="0.3">
      <c r="A52" s="257" t="s">
        <v>53</v>
      </c>
      <c r="B52" s="258"/>
      <c r="C52" s="258"/>
      <c r="D52" s="259"/>
      <c r="E52" s="29"/>
      <c r="F52" s="96"/>
      <c r="G52" s="100"/>
      <c r="H52" s="76">
        <v>250.2</v>
      </c>
      <c r="I52" s="77">
        <v>200.2</v>
      </c>
      <c r="J52" s="78">
        <v>99.3</v>
      </c>
      <c r="K52" s="79">
        <f>J52-I52</f>
        <v>-100.89999999999999</v>
      </c>
      <c r="L52" s="80">
        <f t="shared" si="2"/>
        <v>-50.399600399600395</v>
      </c>
    </row>
    <row r="53" spans="1:13" x14ac:dyDescent="0.3">
      <c r="A53" s="239" t="s">
        <v>54</v>
      </c>
      <c r="B53" s="240"/>
      <c r="C53" s="240"/>
      <c r="D53" s="241"/>
      <c r="E53" s="38" t="s">
        <v>28</v>
      </c>
      <c r="F53" s="39">
        <v>3</v>
      </c>
      <c r="G53" s="40">
        <v>3</v>
      </c>
      <c r="H53" s="41">
        <v>525</v>
      </c>
      <c r="I53" s="42">
        <v>420</v>
      </c>
      <c r="J53" s="43">
        <v>318.39999999999998</v>
      </c>
      <c r="K53" s="44">
        <f t="shared" si="0"/>
        <v>-101.60000000000002</v>
      </c>
      <c r="L53" s="45">
        <f t="shared" si="2"/>
        <v>-24.190476190476197</v>
      </c>
    </row>
    <row r="54" spans="1:13" s="47" customFormat="1" x14ac:dyDescent="0.3">
      <c r="A54" s="239" t="s">
        <v>51</v>
      </c>
      <c r="B54" s="240"/>
      <c r="C54" s="240"/>
      <c r="D54" s="241"/>
      <c r="E54" s="38" t="s">
        <v>31</v>
      </c>
      <c r="F54" s="39">
        <v>27</v>
      </c>
      <c r="G54" s="40">
        <v>26</v>
      </c>
      <c r="H54" s="41">
        <v>9004.7999999999993</v>
      </c>
      <c r="I54" s="42">
        <v>6753.6</v>
      </c>
      <c r="J54" s="43">
        <v>6303</v>
      </c>
      <c r="K54" s="44">
        <f t="shared" si="0"/>
        <v>-450.60000000000036</v>
      </c>
      <c r="L54" s="45">
        <f t="shared" si="2"/>
        <v>-6.6719971570717895</v>
      </c>
    </row>
    <row r="55" spans="1:13" s="47" customFormat="1" x14ac:dyDescent="0.3">
      <c r="A55" s="239" t="s">
        <v>35</v>
      </c>
      <c r="B55" s="240"/>
      <c r="C55" s="240"/>
      <c r="D55" s="241"/>
      <c r="E55" s="38" t="s">
        <v>31</v>
      </c>
      <c r="F55" s="39">
        <v>27</v>
      </c>
      <c r="G55" s="40">
        <v>26</v>
      </c>
      <c r="H55" s="41">
        <v>1809.96</v>
      </c>
      <c r="I55" s="42">
        <v>1357.47</v>
      </c>
      <c r="J55" s="43">
        <v>1235.2</v>
      </c>
      <c r="K55" s="44">
        <f t="shared" si="0"/>
        <v>-122.26999999999998</v>
      </c>
      <c r="L55" s="45">
        <f t="shared" si="2"/>
        <v>-9.0071972124614152</v>
      </c>
    </row>
    <row r="56" spans="1:13" x14ac:dyDescent="0.3">
      <c r="A56" s="239" t="s">
        <v>22</v>
      </c>
      <c r="B56" s="240"/>
      <c r="C56" s="240"/>
      <c r="D56" s="241"/>
      <c r="E56" s="38"/>
      <c r="F56" s="39"/>
      <c r="G56" s="57"/>
      <c r="H56" s="41">
        <v>468.5</v>
      </c>
      <c r="I56" s="42">
        <v>336.5</v>
      </c>
      <c r="J56" s="43">
        <v>446.5</v>
      </c>
      <c r="K56" s="44">
        <f t="shared" si="0"/>
        <v>110</v>
      </c>
      <c r="L56" s="45">
        <f t="shared" si="2"/>
        <v>32.689450222882613</v>
      </c>
    </row>
    <row r="57" spans="1:13" x14ac:dyDescent="0.3">
      <c r="A57" s="239" t="s">
        <v>55</v>
      </c>
      <c r="B57" s="240"/>
      <c r="C57" s="240"/>
      <c r="D57" s="241"/>
      <c r="E57" s="58"/>
      <c r="F57" s="39"/>
      <c r="G57" s="57"/>
      <c r="H57" s="41">
        <v>56</v>
      </c>
      <c r="I57" s="42">
        <v>42</v>
      </c>
      <c r="J57" s="43">
        <v>46</v>
      </c>
      <c r="K57" s="44">
        <f t="shared" si="0"/>
        <v>4</v>
      </c>
      <c r="L57" s="45">
        <f t="shared" si="2"/>
        <v>9.5238095238095237</v>
      </c>
    </row>
    <row r="58" spans="1:13" x14ac:dyDescent="0.3">
      <c r="A58" s="278" t="s">
        <v>56</v>
      </c>
      <c r="B58" s="279"/>
      <c r="C58" s="279"/>
      <c r="D58" s="280"/>
      <c r="E58" s="58"/>
      <c r="F58" s="101"/>
      <c r="G58" s="102"/>
      <c r="H58" s="103">
        <v>915</v>
      </c>
      <c r="I58" s="104">
        <v>880</v>
      </c>
      <c r="J58" s="105">
        <v>20.2</v>
      </c>
      <c r="K58" s="106">
        <f t="shared" si="0"/>
        <v>-859.8</v>
      </c>
      <c r="L58" s="107">
        <v>0</v>
      </c>
    </row>
    <row r="59" spans="1:13" ht="19.5" thickBot="1" x14ac:dyDescent="0.35">
      <c r="A59" s="275" t="s">
        <v>57</v>
      </c>
      <c r="B59" s="276"/>
      <c r="C59" s="276"/>
      <c r="D59" s="277"/>
      <c r="E59" s="58"/>
      <c r="F59" s="59"/>
      <c r="G59" s="108"/>
      <c r="H59" s="61">
        <v>316.8</v>
      </c>
      <c r="I59" s="62">
        <v>255</v>
      </c>
      <c r="J59" s="63">
        <v>107.8</v>
      </c>
      <c r="K59" s="64">
        <f t="shared" si="0"/>
        <v>-147.19999999999999</v>
      </c>
      <c r="L59" s="65">
        <f t="shared" ref="L59:L70" si="3">K59/I59*100</f>
        <v>-57.725490196078425</v>
      </c>
    </row>
    <row r="60" spans="1:13" ht="19.5" thickBot="1" x14ac:dyDescent="0.35">
      <c r="A60" s="269" t="s">
        <v>58</v>
      </c>
      <c r="B60" s="270"/>
      <c r="C60" s="270"/>
      <c r="D60" s="271"/>
      <c r="E60" s="91"/>
      <c r="F60" s="67"/>
      <c r="G60" s="68"/>
      <c r="H60" s="69">
        <v>64064.4</v>
      </c>
      <c r="I60" s="93">
        <v>47098.83</v>
      </c>
      <c r="J60" s="94">
        <v>43783.1</v>
      </c>
      <c r="K60" s="72">
        <f t="shared" si="0"/>
        <v>-3315.7300000000032</v>
      </c>
      <c r="L60" s="73">
        <f t="shared" si="3"/>
        <v>-7.0399413318759789</v>
      </c>
      <c r="M60" s="11"/>
    </row>
    <row r="61" spans="1:13" x14ac:dyDescent="0.3">
      <c r="A61" s="257" t="s">
        <v>59</v>
      </c>
      <c r="B61" s="258"/>
      <c r="C61" s="258"/>
      <c r="D61" s="259"/>
      <c r="E61" s="29"/>
      <c r="F61" s="96"/>
      <c r="G61" s="100"/>
      <c r="H61" s="76">
        <v>1274</v>
      </c>
      <c r="I61" s="77">
        <v>1019.2</v>
      </c>
      <c r="J61" s="78">
        <v>304.2</v>
      </c>
      <c r="K61" s="79">
        <f t="shared" si="0"/>
        <v>-715</v>
      </c>
      <c r="L61" s="80">
        <f t="shared" si="3"/>
        <v>-70.15306122448979</v>
      </c>
      <c r="M61" s="11"/>
    </row>
    <row r="62" spans="1:13" x14ac:dyDescent="0.3">
      <c r="A62" s="239" t="s">
        <v>60</v>
      </c>
      <c r="B62" s="240"/>
      <c r="C62" s="240"/>
      <c r="D62" s="241"/>
      <c r="E62" s="38"/>
      <c r="F62" s="39"/>
      <c r="G62" s="57"/>
      <c r="H62" s="41">
        <v>370.35</v>
      </c>
      <c r="I62" s="42">
        <v>245</v>
      </c>
      <c r="J62" s="43">
        <v>307.60000000000002</v>
      </c>
      <c r="K62" s="44">
        <f t="shared" si="0"/>
        <v>62.600000000000023</v>
      </c>
      <c r="L62" s="45">
        <f t="shared" si="3"/>
        <v>25.551020408163271</v>
      </c>
    </row>
    <row r="63" spans="1:13" x14ac:dyDescent="0.3">
      <c r="A63" s="239" t="s">
        <v>61</v>
      </c>
      <c r="B63" s="240"/>
      <c r="C63" s="240"/>
      <c r="D63" s="241"/>
      <c r="E63" s="38" t="s">
        <v>28</v>
      </c>
      <c r="F63" s="39">
        <v>14</v>
      </c>
      <c r="G63" s="40">
        <v>14</v>
      </c>
      <c r="H63" s="41">
        <v>1310</v>
      </c>
      <c r="I63" s="42">
        <v>1100</v>
      </c>
      <c r="J63" s="43">
        <v>155.69999999999999</v>
      </c>
      <c r="K63" s="44">
        <f t="shared" si="0"/>
        <v>-944.3</v>
      </c>
      <c r="L63" s="45">
        <f t="shared" si="3"/>
        <v>-85.84545454545453</v>
      </c>
    </row>
    <row r="64" spans="1:13" x14ac:dyDescent="0.3">
      <c r="A64" s="239" t="s">
        <v>62</v>
      </c>
      <c r="B64" s="240"/>
      <c r="C64" s="240"/>
      <c r="D64" s="241"/>
      <c r="E64" s="38" t="s">
        <v>28</v>
      </c>
      <c r="F64" s="39">
        <v>10</v>
      </c>
      <c r="G64" s="40">
        <v>10</v>
      </c>
      <c r="H64" s="41">
        <v>1670</v>
      </c>
      <c r="I64" s="42">
        <v>1225</v>
      </c>
      <c r="J64" s="43">
        <v>1210.5</v>
      </c>
      <c r="K64" s="44">
        <f t="shared" si="0"/>
        <v>-14.5</v>
      </c>
      <c r="L64" s="45">
        <f t="shared" si="3"/>
        <v>-1.1836734693877551</v>
      </c>
    </row>
    <row r="65" spans="1:13" ht="39.75" customHeight="1" x14ac:dyDescent="0.3">
      <c r="A65" s="239" t="s">
        <v>63</v>
      </c>
      <c r="B65" s="240"/>
      <c r="C65" s="240"/>
      <c r="D65" s="241"/>
      <c r="E65" s="38" t="s">
        <v>19</v>
      </c>
      <c r="F65" s="109">
        <v>493.7</v>
      </c>
      <c r="G65" s="40">
        <v>340.7</v>
      </c>
      <c r="H65" s="41">
        <v>4220</v>
      </c>
      <c r="I65" s="42">
        <v>2630</v>
      </c>
      <c r="J65" s="43">
        <v>2591.5</v>
      </c>
      <c r="K65" s="44">
        <f t="shared" si="0"/>
        <v>-38.5</v>
      </c>
      <c r="L65" s="45">
        <f t="shared" si="3"/>
        <v>-1.4638783269961977</v>
      </c>
    </row>
    <row r="66" spans="1:13" ht="18.75" customHeight="1" x14ac:dyDescent="0.3">
      <c r="A66" s="239" t="s">
        <v>64</v>
      </c>
      <c r="B66" s="240"/>
      <c r="C66" s="240"/>
      <c r="D66" s="241"/>
      <c r="E66" s="38"/>
      <c r="F66" s="39"/>
      <c r="G66" s="57"/>
      <c r="H66" s="41">
        <v>250</v>
      </c>
      <c r="I66" s="42">
        <v>170</v>
      </c>
      <c r="J66" s="43">
        <v>181.1</v>
      </c>
      <c r="K66" s="44">
        <f t="shared" si="0"/>
        <v>11.099999999999994</v>
      </c>
      <c r="L66" s="45">
        <f t="shared" si="3"/>
        <v>6.5294117647058796</v>
      </c>
    </row>
    <row r="67" spans="1:13" s="47" customFormat="1" x14ac:dyDescent="0.3">
      <c r="A67" s="239" t="s">
        <v>65</v>
      </c>
      <c r="B67" s="240"/>
      <c r="C67" s="240"/>
      <c r="D67" s="241"/>
      <c r="E67" s="38" t="s">
        <v>31</v>
      </c>
      <c r="F67" s="39">
        <v>64</v>
      </c>
      <c r="G67" s="40">
        <v>64</v>
      </c>
      <c r="H67" s="41">
        <v>15579.95</v>
      </c>
      <c r="I67" s="42">
        <v>11657.15</v>
      </c>
      <c r="J67" s="43">
        <v>11311.8</v>
      </c>
      <c r="K67" s="44">
        <f t="shared" si="0"/>
        <v>-345.35000000000036</v>
      </c>
      <c r="L67" s="45">
        <f t="shared" si="3"/>
        <v>-2.9625594592160209</v>
      </c>
    </row>
    <row r="68" spans="1:13" s="47" customFormat="1" x14ac:dyDescent="0.3">
      <c r="A68" s="281" t="s">
        <v>66</v>
      </c>
      <c r="B68" s="282"/>
      <c r="C68" s="282"/>
      <c r="D68" s="283"/>
      <c r="E68" s="110" t="s">
        <v>31</v>
      </c>
      <c r="F68" s="111">
        <v>28</v>
      </c>
      <c r="G68" s="112">
        <v>26</v>
      </c>
      <c r="H68" s="41">
        <v>5237.05</v>
      </c>
      <c r="I68" s="42">
        <v>3925.25</v>
      </c>
      <c r="J68" s="43">
        <v>3764.1</v>
      </c>
      <c r="K68" s="44">
        <f t="shared" si="0"/>
        <v>-161.15000000000009</v>
      </c>
      <c r="L68" s="45">
        <f t="shared" si="3"/>
        <v>-4.1054709891089756</v>
      </c>
      <c r="M68" s="48"/>
    </row>
    <row r="69" spans="1:13" s="47" customFormat="1" x14ac:dyDescent="0.3">
      <c r="A69" s="239" t="s">
        <v>67</v>
      </c>
      <c r="B69" s="240"/>
      <c r="C69" s="240"/>
      <c r="D69" s="241"/>
      <c r="E69" s="38" t="s">
        <v>31</v>
      </c>
      <c r="F69" s="39">
        <v>45</v>
      </c>
      <c r="G69" s="40">
        <v>46</v>
      </c>
      <c r="H69" s="41">
        <v>13904.95</v>
      </c>
      <c r="I69" s="42">
        <v>10154.15</v>
      </c>
      <c r="J69" s="43">
        <v>9591.1</v>
      </c>
      <c r="K69" s="44">
        <f t="shared" si="0"/>
        <v>-563.04999999999927</v>
      </c>
      <c r="L69" s="45">
        <f t="shared" si="3"/>
        <v>-5.5450234633130231</v>
      </c>
    </row>
    <row r="70" spans="1:13" s="47" customFormat="1" x14ac:dyDescent="0.3">
      <c r="A70" s="239" t="s">
        <v>68</v>
      </c>
      <c r="B70" s="240"/>
      <c r="C70" s="240"/>
      <c r="D70" s="241"/>
      <c r="E70" s="38" t="s">
        <v>31</v>
      </c>
      <c r="F70" s="39">
        <v>47</v>
      </c>
      <c r="G70" s="40">
        <v>47</v>
      </c>
      <c r="H70" s="41">
        <v>9670.85</v>
      </c>
      <c r="I70" s="42">
        <v>7218.05</v>
      </c>
      <c r="J70" s="43">
        <v>7073.8</v>
      </c>
      <c r="K70" s="44">
        <f t="shared" si="0"/>
        <v>-144.25</v>
      </c>
      <c r="L70" s="45">
        <f t="shared" si="3"/>
        <v>-1.9984621885412266</v>
      </c>
    </row>
    <row r="71" spans="1:13" s="47" customFormat="1" hidden="1" x14ac:dyDescent="0.3">
      <c r="A71" s="278" t="s">
        <v>69</v>
      </c>
      <c r="B71" s="279"/>
      <c r="C71" s="279"/>
      <c r="D71" s="280"/>
      <c r="E71" s="38"/>
      <c r="F71" s="39"/>
      <c r="G71" s="40"/>
      <c r="H71" s="41">
        <v>0</v>
      </c>
      <c r="I71" s="42">
        <v>0</v>
      </c>
      <c r="J71" s="43">
        <v>0</v>
      </c>
      <c r="K71" s="44">
        <f>J71-I71</f>
        <v>0</v>
      </c>
      <c r="L71" s="45">
        <v>100</v>
      </c>
    </row>
    <row r="72" spans="1:13" s="56" customFormat="1" ht="18.75" customHeight="1" x14ac:dyDescent="0.3">
      <c r="A72" s="260" t="s">
        <v>34</v>
      </c>
      <c r="B72" s="261"/>
      <c r="C72" s="261"/>
      <c r="D72" s="262"/>
      <c r="E72" s="49" t="s">
        <v>31</v>
      </c>
      <c r="F72" s="50">
        <f>SUM(F67:F71)</f>
        <v>184</v>
      </c>
      <c r="G72" s="51">
        <f>SUM(G67:G71)</f>
        <v>183</v>
      </c>
      <c r="H72" s="52">
        <v>44392.800000000003</v>
      </c>
      <c r="I72" s="53">
        <v>32954.6</v>
      </c>
      <c r="J72" s="54">
        <v>31740.799999999999</v>
      </c>
      <c r="K72" s="55">
        <f t="shared" si="0"/>
        <v>-1213.7999999999993</v>
      </c>
      <c r="L72" s="45">
        <f t="shared" ref="L72:L78" si="4">K72/I72*100</f>
        <v>-3.6832490760015277</v>
      </c>
    </row>
    <row r="73" spans="1:13" s="47" customFormat="1" x14ac:dyDescent="0.3">
      <c r="A73" s="239" t="s">
        <v>35</v>
      </c>
      <c r="B73" s="240"/>
      <c r="C73" s="240"/>
      <c r="D73" s="241"/>
      <c r="E73" s="38" t="s">
        <v>31</v>
      </c>
      <c r="F73" s="39">
        <f>F67+F68+F69+F70+F71</f>
        <v>184</v>
      </c>
      <c r="G73" s="40">
        <f>G67+G68+G69+G70</f>
        <v>183</v>
      </c>
      <c r="H73" s="41">
        <v>8809.25</v>
      </c>
      <c r="I73" s="42">
        <v>6567.03</v>
      </c>
      <c r="J73" s="43">
        <v>6222.2</v>
      </c>
      <c r="K73" s="44">
        <f t="shared" si="0"/>
        <v>-344.82999999999993</v>
      </c>
      <c r="L73" s="45">
        <f t="shared" si="4"/>
        <v>-5.2509277405463344</v>
      </c>
    </row>
    <row r="74" spans="1:13" ht="19.5" thickBot="1" x14ac:dyDescent="0.35">
      <c r="A74" s="266" t="s">
        <v>22</v>
      </c>
      <c r="B74" s="267"/>
      <c r="C74" s="267"/>
      <c r="D74" s="268"/>
      <c r="E74" s="58" t="s">
        <v>70</v>
      </c>
      <c r="F74" s="59"/>
      <c r="G74" s="60"/>
      <c r="H74" s="61">
        <v>1768</v>
      </c>
      <c r="I74" s="104">
        <v>1188</v>
      </c>
      <c r="J74" s="105">
        <v>1069.5</v>
      </c>
      <c r="K74" s="106">
        <f t="shared" si="0"/>
        <v>-118.5</v>
      </c>
      <c r="L74" s="107">
        <f t="shared" si="4"/>
        <v>-9.9747474747474758</v>
      </c>
      <c r="M74" s="11"/>
    </row>
    <row r="75" spans="1:13" s="19" customFormat="1" ht="19.5" thickBot="1" x14ac:dyDescent="0.35">
      <c r="A75" s="269" t="s">
        <v>71</v>
      </c>
      <c r="B75" s="270"/>
      <c r="C75" s="270"/>
      <c r="D75" s="271"/>
      <c r="E75" s="91"/>
      <c r="F75" s="67"/>
      <c r="G75" s="68"/>
      <c r="H75" s="113">
        <v>1135</v>
      </c>
      <c r="I75" s="114">
        <v>872.5</v>
      </c>
      <c r="J75" s="115">
        <v>1105.0999999999999</v>
      </c>
      <c r="K75" s="27">
        <f t="shared" si="0"/>
        <v>232.59999999999991</v>
      </c>
      <c r="L75" s="116">
        <f t="shared" si="4"/>
        <v>26.659025787965607</v>
      </c>
      <c r="M75" s="117"/>
    </row>
    <row r="76" spans="1:13" x14ac:dyDescent="0.3">
      <c r="A76" s="257" t="s">
        <v>72</v>
      </c>
      <c r="B76" s="258"/>
      <c r="C76" s="258"/>
      <c r="D76" s="259"/>
      <c r="E76" s="29"/>
      <c r="F76" s="96"/>
      <c r="G76" s="100"/>
      <c r="H76" s="76">
        <v>455</v>
      </c>
      <c r="I76" s="33">
        <v>325</v>
      </c>
      <c r="J76" s="34">
        <v>382.2</v>
      </c>
      <c r="K76" s="35">
        <f t="shared" si="0"/>
        <v>57.199999999999989</v>
      </c>
      <c r="L76" s="36">
        <f t="shared" si="4"/>
        <v>17.599999999999998</v>
      </c>
      <c r="M76" s="14"/>
    </row>
    <row r="77" spans="1:13" x14ac:dyDescent="0.3">
      <c r="A77" s="239" t="s">
        <v>73</v>
      </c>
      <c r="B77" s="240"/>
      <c r="C77" s="240"/>
      <c r="D77" s="241"/>
      <c r="E77" s="38"/>
      <c r="F77" s="39"/>
      <c r="G77" s="57"/>
      <c r="H77" s="41">
        <v>450</v>
      </c>
      <c r="I77" s="42">
        <v>360</v>
      </c>
      <c r="J77" s="43">
        <v>123.8</v>
      </c>
      <c r="K77" s="44">
        <f t="shared" si="0"/>
        <v>-236.2</v>
      </c>
      <c r="L77" s="45">
        <f t="shared" si="4"/>
        <v>-65.611111111111114</v>
      </c>
    </row>
    <row r="78" spans="1:13" ht="18.75" customHeight="1" x14ac:dyDescent="0.3">
      <c r="A78" s="239" t="s">
        <v>22</v>
      </c>
      <c r="B78" s="240"/>
      <c r="C78" s="240"/>
      <c r="D78" s="241"/>
      <c r="E78" s="38"/>
      <c r="F78" s="39"/>
      <c r="G78" s="57"/>
      <c r="H78" s="41">
        <v>30</v>
      </c>
      <c r="I78" s="42">
        <v>22.5</v>
      </c>
      <c r="J78" s="43">
        <v>0</v>
      </c>
      <c r="K78" s="44">
        <f t="shared" si="0"/>
        <v>-22.5</v>
      </c>
      <c r="L78" s="45">
        <f t="shared" si="4"/>
        <v>-100</v>
      </c>
    </row>
    <row r="79" spans="1:13" ht="19.5" thickBot="1" x14ac:dyDescent="0.35">
      <c r="A79" s="275" t="s">
        <v>74</v>
      </c>
      <c r="B79" s="276"/>
      <c r="C79" s="276"/>
      <c r="D79" s="277"/>
      <c r="E79" s="58"/>
      <c r="F79" s="59"/>
      <c r="G79" s="108"/>
      <c r="H79" s="61">
        <v>200</v>
      </c>
      <c r="I79" s="104">
        <v>165</v>
      </c>
      <c r="J79" s="105">
        <v>599.1</v>
      </c>
      <c r="K79" s="106">
        <f t="shared" ref="K79:K80" si="5">J79-I79</f>
        <v>434.1</v>
      </c>
      <c r="L79" s="107">
        <f>K79/I79*100</f>
        <v>263.09090909090907</v>
      </c>
    </row>
    <row r="80" spans="1:13" s="19" customFormat="1" ht="19.5" thickBot="1" x14ac:dyDescent="0.35">
      <c r="A80" s="269" t="s">
        <v>75</v>
      </c>
      <c r="B80" s="270"/>
      <c r="C80" s="270"/>
      <c r="D80" s="271"/>
      <c r="E80" s="91"/>
      <c r="F80" s="67"/>
      <c r="G80" s="68"/>
      <c r="H80" s="118">
        <v>102</v>
      </c>
      <c r="I80" s="119">
        <v>74</v>
      </c>
      <c r="J80" s="120">
        <v>125</v>
      </c>
      <c r="K80" s="27">
        <f t="shared" si="5"/>
        <v>51</v>
      </c>
      <c r="L80" s="116">
        <f>K80/I80*100</f>
        <v>68.918918918918919</v>
      </c>
      <c r="M80" s="46"/>
    </row>
    <row r="81" spans="1:12" ht="9" customHeight="1" thickBot="1" x14ac:dyDescent="0.35">
      <c r="A81" s="301"/>
      <c r="B81" s="302"/>
      <c r="C81" s="302"/>
      <c r="D81" s="302"/>
      <c r="E81" s="302"/>
      <c r="F81" s="302"/>
      <c r="G81" s="302"/>
      <c r="H81" s="302"/>
      <c r="I81" s="302"/>
      <c r="J81" s="302"/>
      <c r="K81" s="302"/>
      <c r="L81" s="303"/>
    </row>
    <row r="82" spans="1:12" ht="19.5" thickBot="1" x14ac:dyDescent="0.35">
      <c r="A82" s="284" t="s">
        <v>76</v>
      </c>
      <c r="B82" s="285"/>
      <c r="C82" s="285"/>
      <c r="D82" s="286"/>
      <c r="E82" s="121"/>
      <c r="F82" s="122"/>
      <c r="G82" s="123"/>
      <c r="H82" s="124">
        <v>322364.99</v>
      </c>
      <c r="I82" s="125">
        <v>240482.34</v>
      </c>
      <c r="J82" s="126">
        <v>229817.01</v>
      </c>
      <c r="K82" s="127">
        <f>J82-I82</f>
        <v>-10665.329999999987</v>
      </c>
      <c r="L82" s="128">
        <f>K82/I82*100</f>
        <v>-4.434974310379709</v>
      </c>
    </row>
    <row r="83" spans="1:12" ht="19.5" thickBot="1" x14ac:dyDescent="0.35">
      <c r="A83" s="287" t="s">
        <v>77</v>
      </c>
      <c r="B83" s="288"/>
      <c r="C83" s="288"/>
      <c r="D83" s="288"/>
      <c r="E83" s="129"/>
      <c r="F83" s="130"/>
      <c r="G83" s="131"/>
      <c r="H83" s="132">
        <v>322466.99</v>
      </c>
      <c r="I83" s="133">
        <v>240556.34</v>
      </c>
      <c r="J83" s="120">
        <v>229942.01</v>
      </c>
      <c r="K83" s="27">
        <f>J83-I83</f>
        <v>-10614.329999999987</v>
      </c>
      <c r="L83" s="116">
        <f>K83/I83*100</f>
        <v>-4.4124091678481587</v>
      </c>
    </row>
    <row r="84" spans="1:12" ht="19.5" thickBot="1" x14ac:dyDescent="0.35">
      <c r="A84" s="289"/>
      <c r="B84" s="290"/>
      <c r="C84" s="290"/>
      <c r="D84" s="290"/>
      <c r="E84" s="290"/>
      <c r="F84" s="290"/>
      <c r="G84" s="290"/>
      <c r="H84" s="290"/>
      <c r="I84" s="290"/>
      <c r="J84" s="290"/>
      <c r="K84" s="290"/>
      <c r="L84" s="291"/>
    </row>
    <row r="85" spans="1:12" ht="35.25" customHeight="1" thickBot="1" x14ac:dyDescent="0.35">
      <c r="A85" s="292" t="s">
        <v>78</v>
      </c>
      <c r="B85" s="293"/>
      <c r="C85" s="293"/>
      <c r="D85" s="294"/>
      <c r="E85" s="295"/>
      <c r="F85" s="296"/>
      <c r="G85" s="296"/>
      <c r="H85" s="296"/>
      <c r="I85" s="296"/>
      <c r="J85" s="296"/>
      <c r="K85" s="296"/>
      <c r="L85" s="297"/>
    </row>
    <row r="86" spans="1:12" s="19" customFormat="1" ht="53.25" customHeight="1" x14ac:dyDescent="0.3">
      <c r="A86" s="298" t="s">
        <v>79</v>
      </c>
      <c r="B86" s="299"/>
      <c r="C86" s="299"/>
      <c r="D86" s="300"/>
      <c r="E86" s="134"/>
      <c r="F86" s="135"/>
      <c r="G86" s="136"/>
      <c r="H86" s="137">
        <v>300</v>
      </c>
      <c r="I86" s="138">
        <v>225</v>
      </c>
      <c r="J86" s="139">
        <v>48</v>
      </c>
      <c r="K86" s="140">
        <f t="shared" ref="K86:K96" si="6">J86-I86</f>
        <v>-177</v>
      </c>
      <c r="L86" s="80">
        <f>K86/I86*100</f>
        <v>-78.666666666666657</v>
      </c>
    </row>
    <row r="87" spans="1:12" ht="21" customHeight="1" x14ac:dyDescent="0.3">
      <c r="A87" s="304" t="s">
        <v>80</v>
      </c>
      <c r="B87" s="305"/>
      <c r="C87" s="305"/>
      <c r="D87" s="306"/>
      <c r="E87" s="141"/>
      <c r="F87" s="142"/>
      <c r="G87" s="143"/>
      <c r="H87" s="41">
        <v>300</v>
      </c>
      <c r="I87" s="144">
        <v>225</v>
      </c>
      <c r="J87" s="145">
        <v>48</v>
      </c>
      <c r="K87" s="44">
        <f t="shared" si="6"/>
        <v>-177</v>
      </c>
      <c r="L87" s="45">
        <f>K87/I87*100</f>
        <v>-78.666666666666657</v>
      </c>
    </row>
    <row r="88" spans="1:12" x14ac:dyDescent="0.3">
      <c r="A88" s="239" t="s">
        <v>81</v>
      </c>
      <c r="B88" s="240"/>
      <c r="C88" s="240"/>
      <c r="D88" s="241"/>
      <c r="E88" s="141"/>
      <c r="F88" s="39"/>
      <c r="G88" s="57"/>
      <c r="H88" s="90">
        <v>0</v>
      </c>
      <c r="I88" s="144">
        <v>0</v>
      </c>
      <c r="J88" s="145">
        <v>0</v>
      </c>
      <c r="K88" s="44">
        <f t="shared" si="6"/>
        <v>0</v>
      </c>
      <c r="L88" s="45">
        <v>0</v>
      </c>
    </row>
    <row r="89" spans="1:12" ht="41.25" customHeight="1" x14ac:dyDescent="0.3">
      <c r="A89" s="304" t="s">
        <v>82</v>
      </c>
      <c r="B89" s="305"/>
      <c r="C89" s="305"/>
      <c r="D89" s="306"/>
      <c r="E89" s="141"/>
      <c r="F89" s="142"/>
      <c r="G89" s="143"/>
      <c r="H89" s="52">
        <v>23032</v>
      </c>
      <c r="I89" s="146">
        <v>17856.2</v>
      </c>
      <c r="J89" s="147">
        <v>16669.900000000001</v>
      </c>
      <c r="K89" s="55">
        <f t="shared" si="6"/>
        <v>-1186.2999999999993</v>
      </c>
      <c r="L89" s="45">
        <f t="shared" ref="L89:L96" si="7">K89/I89*100</f>
        <v>-6.6436307837053761</v>
      </c>
    </row>
    <row r="90" spans="1:12" x14ac:dyDescent="0.3">
      <c r="A90" s="304" t="s">
        <v>83</v>
      </c>
      <c r="B90" s="305"/>
      <c r="C90" s="305"/>
      <c r="D90" s="306"/>
      <c r="E90" s="141"/>
      <c r="F90" s="142"/>
      <c r="G90" s="143"/>
      <c r="H90" s="41">
        <v>23020</v>
      </c>
      <c r="I90" s="42">
        <v>17847.2</v>
      </c>
      <c r="J90" s="43">
        <v>16664.400000000001</v>
      </c>
      <c r="K90" s="44">
        <f t="shared" si="6"/>
        <v>-1182.7999999999993</v>
      </c>
      <c r="L90" s="45">
        <f t="shared" si="7"/>
        <v>-6.6273701196826353</v>
      </c>
    </row>
    <row r="91" spans="1:12" x14ac:dyDescent="0.3">
      <c r="A91" s="304" t="s">
        <v>84</v>
      </c>
      <c r="B91" s="305"/>
      <c r="C91" s="305"/>
      <c r="D91" s="306"/>
      <c r="E91" s="141"/>
      <c r="F91" s="142"/>
      <c r="G91" s="143"/>
      <c r="H91" s="41">
        <v>12</v>
      </c>
      <c r="I91" s="42">
        <v>9</v>
      </c>
      <c r="J91" s="43">
        <v>5.5</v>
      </c>
      <c r="K91" s="44">
        <f t="shared" si="6"/>
        <v>-3.5</v>
      </c>
      <c r="L91" s="45">
        <f t="shared" si="7"/>
        <v>-38.888888888888893</v>
      </c>
    </row>
    <row r="92" spans="1:12" ht="43.5" customHeight="1" x14ac:dyDescent="0.3">
      <c r="A92" s="304" t="s">
        <v>85</v>
      </c>
      <c r="B92" s="305"/>
      <c r="C92" s="305"/>
      <c r="D92" s="306"/>
      <c r="E92" s="141"/>
      <c r="F92" s="142"/>
      <c r="G92" s="143"/>
      <c r="H92" s="52">
        <v>28550.52</v>
      </c>
      <c r="I92" s="53">
        <v>21332.2</v>
      </c>
      <c r="J92" s="54">
        <v>20940.3</v>
      </c>
      <c r="K92" s="55">
        <f t="shared" si="6"/>
        <v>-391.90000000000146</v>
      </c>
      <c r="L92" s="45">
        <f t="shared" si="7"/>
        <v>-1.8371288474700285</v>
      </c>
    </row>
    <row r="93" spans="1:12" ht="37.5" customHeight="1" x14ac:dyDescent="0.3">
      <c r="A93" s="304" t="s">
        <v>86</v>
      </c>
      <c r="B93" s="305"/>
      <c r="C93" s="305"/>
      <c r="D93" s="306"/>
      <c r="E93" s="141"/>
      <c r="F93" s="142"/>
      <c r="G93" s="148"/>
      <c r="H93" s="41">
        <v>26556.52</v>
      </c>
      <c r="I93" s="42">
        <v>19844.2</v>
      </c>
      <c r="J93" s="43">
        <v>19574.8</v>
      </c>
      <c r="K93" s="44">
        <f t="shared" si="6"/>
        <v>-269.40000000000146</v>
      </c>
      <c r="L93" s="45">
        <f t="shared" si="7"/>
        <v>-1.3575755132482108</v>
      </c>
    </row>
    <row r="94" spans="1:12" ht="19.5" thickBot="1" x14ac:dyDescent="0.35">
      <c r="A94" s="307" t="s">
        <v>87</v>
      </c>
      <c r="B94" s="308"/>
      <c r="C94" s="308"/>
      <c r="D94" s="309"/>
      <c r="E94" s="149"/>
      <c r="F94" s="150"/>
      <c r="G94" s="151"/>
      <c r="H94" s="152">
        <v>1994</v>
      </c>
      <c r="I94" s="153">
        <v>1488</v>
      </c>
      <c r="J94" s="154">
        <v>1365.5</v>
      </c>
      <c r="K94" s="64">
        <f t="shared" si="6"/>
        <v>-122.5</v>
      </c>
      <c r="L94" s="65">
        <f t="shared" si="7"/>
        <v>-8.23252688172043</v>
      </c>
    </row>
    <row r="95" spans="1:12" ht="9" customHeight="1" thickBot="1" x14ac:dyDescent="0.35">
      <c r="A95" s="310"/>
      <c r="B95" s="311"/>
      <c r="C95" s="311"/>
      <c r="D95" s="311"/>
      <c r="E95" s="311"/>
      <c r="F95" s="311"/>
      <c r="G95" s="311"/>
      <c r="H95" s="311"/>
      <c r="I95" s="311"/>
      <c r="J95" s="311"/>
      <c r="K95" s="311"/>
      <c r="L95" s="312"/>
    </row>
    <row r="96" spans="1:12" ht="33.6" customHeight="1" thickBot="1" x14ac:dyDescent="0.35">
      <c r="A96" s="313" t="s">
        <v>88</v>
      </c>
      <c r="B96" s="314"/>
      <c r="C96" s="314"/>
      <c r="D96" s="315"/>
      <c r="E96" s="155"/>
      <c r="F96" s="156"/>
      <c r="G96" s="157"/>
      <c r="H96" s="132">
        <v>51882.52</v>
      </c>
      <c r="I96" s="133">
        <v>39413.4</v>
      </c>
      <c r="J96" s="158">
        <v>37658.199999999997</v>
      </c>
      <c r="K96" s="159">
        <f t="shared" si="6"/>
        <v>-1755.2000000000044</v>
      </c>
      <c r="L96" s="160">
        <f t="shared" si="7"/>
        <v>-4.4533077582751153</v>
      </c>
    </row>
    <row r="97" spans="1:13" ht="19.5" thickBot="1" x14ac:dyDescent="0.35">
      <c r="A97" s="316"/>
      <c r="B97" s="317"/>
      <c r="C97" s="317"/>
      <c r="D97" s="317"/>
      <c r="E97" s="317"/>
      <c r="F97" s="317"/>
      <c r="G97" s="317"/>
      <c r="H97" s="317"/>
      <c r="I97" s="317"/>
      <c r="J97" s="317"/>
      <c r="K97" s="317"/>
      <c r="L97" s="318"/>
    </row>
    <row r="98" spans="1:13" ht="19.5" customHeight="1" thickBot="1" x14ac:dyDescent="0.35">
      <c r="A98" s="284" t="s">
        <v>89</v>
      </c>
      <c r="B98" s="285"/>
      <c r="C98" s="285"/>
      <c r="D98" s="319"/>
      <c r="E98" s="289"/>
      <c r="F98" s="290"/>
      <c r="G98" s="290"/>
      <c r="H98" s="290"/>
      <c r="I98" s="290"/>
      <c r="J98" s="290"/>
      <c r="K98" s="290"/>
      <c r="L98" s="291"/>
    </row>
    <row r="99" spans="1:13" x14ac:dyDescent="0.3">
      <c r="A99" s="323" t="s">
        <v>90</v>
      </c>
      <c r="B99" s="324"/>
      <c r="C99" s="324"/>
      <c r="D99" s="325"/>
      <c r="E99" s="161"/>
      <c r="F99" s="162"/>
      <c r="G99" s="163"/>
      <c r="H99" s="164">
        <v>130776.9</v>
      </c>
      <c r="I99" s="165">
        <v>91595.42</v>
      </c>
      <c r="J99" s="139">
        <v>90650.3</v>
      </c>
      <c r="K99" s="140">
        <f t="shared" ref="K99:K113" si="8">J99-I99</f>
        <v>-945.11999999999534</v>
      </c>
      <c r="L99" s="80">
        <f t="shared" ref="L99:L111" si="9">K99/I99*100</f>
        <v>-1.031841985112351</v>
      </c>
    </row>
    <row r="100" spans="1:13" x14ac:dyDescent="0.3">
      <c r="A100" s="239" t="s">
        <v>91</v>
      </c>
      <c r="B100" s="240"/>
      <c r="C100" s="240"/>
      <c r="D100" s="241"/>
      <c r="E100" s="38" t="s">
        <v>92</v>
      </c>
      <c r="F100" s="166">
        <v>5820.6</v>
      </c>
      <c r="G100" s="167">
        <v>4465.7</v>
      </c>
      <c r="H100" s="41">
        <v>35573.599999999999</v>
      </c>
      <c r="I100" s="42">
        <v>26322.799999999999</v>
      </c>
      <c r="J100" s="43">
        <v>26243.7</v>
      </c>
      <c r="K100" s="44">
        <f t="shared" si="8"/>
        <v>-79.099999999998545</v>
      </c>
      <c r="L100" s="45">
        <f t="shared" si="9"/>
        <v>-0.3004999468141632</v>
      </c>
      <c r="M100" s="37"/>
    </row>
    <row r="101" spans="1:13" x14ac:dyDescent="0.3">
      <c r="A101" s="239" t="s">
        <v>93</v>
      </c>
      <c r="B101" s="240"/>
      <c r="C101" s="240"/>
      <c r="D101" s="241"/>
      <c r="E101" s="38" t="s">
        <v>94</v>
      </c>
      <c r="F101" s="166">
        <v>15867.2</v>
      </c>
      <c r="G101" s="167">
        <v>12177.8</v>
      </c>
      <c r="H101" s="41">
        <v>95203.3</v>
      </c>
      <c r="I101" s="42">
        <v>65272.62</v>
      </c>
      <c r="J101" s="43">
        <v>64406.6</v>
      </c>
      <c r="K101" s="44">
        <f t="shared" si="8"/>
        <v>-866.02000000000407</v>
      </c>
      <c r="L101" s="45">
        <f t="shared" si="9"/>
        <v>-1.326773768235447</v>
      </c>
      <c r="M101" s="37"/>
    </row>
    <row r="102" spans="1:13" x14ac:dyDescent="0.3">
      <c r="A102" s="239" t="s">
        <v>95</v>
      </c>
      <c r="B102" s="240"/>
      <c r="C102" s="240"/>
      <c r="D102" s="241"/>
      <c r="E102" s="38"/>
      <c r="F102" s="166"/>
      <c r="G102" s="167"/>
      <c r="H102" s="52">
        <v>82288.34</v>
      </c>
      <c r="I102" s="53">
        <v>58270.53</v>
      </c>
      <c r="J102" s="54">
        <v>59989.8</v>
      </c>
      <c r="K102" s="55">
        <f t="shared" si="8"/>
        <v>1719.2700000000041</v>
      </c>
      <c r="L102" s="45">
        <f t="shared" si="9"/>
        <v>2.9504965889275492</v>
      </c>
      <c r="M102" s="37"/>
    </row>
    <row r="103" spans="1:13" x14ac:dyDescent="0.3">
      <c r="A103" s="239" t="s">
        <v>91</v>
      </c>
      <c r="B103" s="240"/>
      <c r="C103" s="240"/>
      <c r="D103" s="241"/>
      <c r="E103" s="38" t="s">
        <v>92</v>
      </c>
      <c r="F103" s="166">
        <v>3284.5</v>
      </c>
      <c r="G103" s="167">
        <v>2607.1999999999998</v>
      </c>
      <c r="H103" s="41">
        <v>23641.5</v>
      </c>
      <c r="I103" s="42">
        <v>17586.599999999999</v>
      </c>
      <c r="J103" s="43">
        <v>17804.8</v>
      </c>
      <c r="K103" s="44">
        <f t="shared" si="8"/>
        <v>218.20000000000073</v>
      </c>
      <c r="L103" s="45">
        <f t="shared" si="9"/>
        <v>1.2407173643569578</v>
      </c>
    </row>
    <row r="104" spans="1:13" x14ac:dyDescent="0.3">
      <c r="A104" s="239" t="s">
        <v>93</v>
      </c>
      <c r="B104" s="240"/>
      <c r="C104" s="240"/>
      <c r="D104" s="241"/>
      <c r="E104" s="38" t="s">
        <v>94</v>
      </c>
      <c r="F104" s="166">
        <v>8378.1</v>
      </c>
      <c r="G104" s="167">
        <v>6845.9</v>
      </c>
      <c r="H104" s="41">
        <v>58646.84</v>
      </c>
      <c r="I104" s="42">
        <v>40683.93</v>
      </c>
      <c r="J104" s="43">
        <v>42185</v>
      </c>
      <c r="K104" s="44">
        <f t="shared" si="8"/>
        <v>1501.0699999999997</v>
      </c>
      <c r="L104" s="45">
        <f t="shared" si="9"/>
        <v>3.6895894767295085</v>
      </c>
    </row>
    <row r="105" spans="1:13" ht="34.15" customHeight="1" x14ac:dyDescent="0.3">
      <c r="A105" s="239" t="s">
        <v>96</v>
      </c>
      <c r="B105" s="240"/>
      <c r="C105" s="240"/>
      <c r="D105" s="241"/>
      <c r="E105" s="38"/>
      <c r="F105" s="39"/>
      <c r="G105" s="57"/>
      <c r="H105" s="52">
        <v>4245.3</v>
      </c>
      <c r="I105" s="53">
        <v>3245.3</v>
      </c>
      <c r="J105" s="54">
        <v>416</v>
      </c>
      <c r="K105" s="55">
        <f t="shared" si="8"/>
        <v>-2829.3</v>
      </c>
      <c r="L105" s="45">
        <f t="shared" si="9"/>
        <v>-87.181462422580353</v>
      </c>
    </row>
    <row r="106" spans="1:13" x14ac:dyDescent="0.3">
      <c r="A106" s="239" t="s">
        <v>97</v>
      </c>
      <c r="B106" s="240"/>
      <c r="C106" s="240"/>
      <c r="D106" s="241"/>
      <c r="E106" s="38"/>
      <c r="F106" s="39"/>
      <c r="G106" s="57"/>
      <c r="H106" s="41">
        <v>4245.3</v>
      </c>
      <c r="I106" s="42">
        <v>3245.3</v>
      </c>
      <c r="J106" s="43">
        <v>416</v>
      </c>
      <c r="K106" s="44">
        <f t="shared" si="8"/>
        <v>-2829.3</v>
      </c>
      <c r="L106" s="45">
        <f t="shared" si="9"/>
        <v>-87.181462422580353</v>
      </c>
    </row>
    <row r="107" spans="1:13" x14ac:dyDescent="0.3">
      <c r="A107" s="239" t="s">
        <v>98</v>
      </c>
      <c r="B107" s="240"/>
      <c r="C107" s="240"/>
      <c r="D107" s="241"/>
      <c r="E107" s="38"/>
      <c r="F107" s="39"/>
      <c r="G107" s="57"/>
      <c r="H107" s="52">
        <v>59170</v>
      </c>
      <c r="I107" s="53">
        <v>44620</v>
      </c>
      <c r="J107" s="54">
        <v>35814.1</v>
      </c>
      <c r="K107" s="55">
        <f t="shared" si="8"/>
        <v>-8805.9000000000015</v>
      </c>
      <c r="L107" s="45">
        <f t="shared" si="9"/>
        <v>-19.735320484087858</v>
      </c>
      <c r="M107" s="37"/>
    </row>
    <row r="108" spans="1:13" x14ac:dyDescent="0.3">
      <c r="A108" s="239" t="s">
        <v>99</v>
      </c>
      <c r="B108" s="240"/>
      <c r="C108" s="240"/>
      <c r="D108" s="241"/>
      <c r="E108" s="38"/>
      <c r="F108" s="39"/>
      <c r="G108" s="57"/>
      <c r="H108" s="41">
        <v>3270</v>
      </c>
      <c r="I108" s="42">
        <v>2450</v>
      </c>
      <c r="J108" s="43">
        <v>2552.5</v>
      </c>
      <c r="K108" s="44">
        <f t="shared" si="8"/>
        <v>102.5</v>
      </c>
      <c r="L108" s="45">
        <f t="shared" si="9"/>
        <v>4.1836734693877551</v>
      </c>
    </row>
    <row r="109" spans="1:13" x14ac:dyDescent="0.3">
      <c r="A109" s="239" t="s">
        <v>100</v>
      </c>
      <c r="B109" s="240"/>
      <c r="C109" s="240"/>
      <c r="D109" s="241"/>
      <c r="E109" s="38"/>
      <c r="F109" s="39"/>
      <c r="G109" s="57"/>
      <c r="H109" s="41">
        <v>23400</v>
      </c>
      <c r="I109" s="42">
        <v>17900</v>
      </c>
      <c r="J109" s="43">
        <v>14995</v>
      </c>
      <c r="K109" s="44">
        <f t="shared" si="8"/>
        <v>-2905</v>
      </c>
      <c r="L109" s="45">
        <f t="shared" si="9"/>
        <v>-16.229050279329609</v>
      </c>
    </row>
    <row r="110" spans="1:13" x14ac:dyDescent="0.3">
      <c r="A110" s="320" t="s">
        <v>101</v>
      </c>
      <c r="B110" s="321"/>
      <c r="C110" s="321"/>
      <c r="D110" s="322"/>
      <c r="E110" s="38"/>
      <c r="F110" s="39"/>
      <c r="G110" s="57"/>
      <c r="H110" s="41">
        <v>27500</v>
      </c>
      <c r="I110" s="42">
        <v>20970</v>
      </c>
      <c r="J110" s="43">
        <v>18180</v>
      </c>
      <c r="K110" s="44">
        <f t="shared" si="8"/>
        <v>-2790</v>
      </c>
      <c r="L110" s="45">
        <f t="shared" si="9"/>
        <v>-13.304721030042918</v>
      </c>
    </row>
    <row r="111" spans="1:13" ht="36" customHeight="1" thickBot="1" x14ac:dyDescent="0.35">
      <c r="A111" s="334" t="s">
        <v>102</v>
      </c>
      <c r="B111" s="335"/>
      <c r="C111" s="335"/>
      <c r="D111" s="336"/>
      <c r="E111" s="168"/>
      <c r="F111" s="59"/>
      <c r="G111" s="108"/>
      <c r="H111" s="61">
        <v>5000</v>
      </c>
      <c r="I111" s="62">
        <v>3300</v>
      </c>
      <c r="J111" s="63">
        <v>86.6</v>
      </c>
      <c r="K111" s="64">
        <f t="shared" si="8"/>
        <v>-3213.4</v>
      </c>
      <c r="L111" s="65">
        <f t="shared" si="9"/>
        <v>-97.375757575757575</v>
      </c>
    </row>
    <row r="112" spans="1:13" ht="8.25" customHeight="1" thickBot="1" x14ac:dyDescent="0.35">
      <c r="A112" s="337"/>
      <c r="B112" s="338"/>
      <c r="C112" s="338"/>
      <c r="D112" s="338"/>
      <c r="E112" s="338"/>
      <c r="F112" s="338"/>
      <c r="G112" s="338"/>
      <c r="H112" s="338"/>
      <c r="I112" s="338"/>
      <c r="J112" s="338"/>
      <c r="K112" s="338"/>
      <c r="L112" s="339"/>
    </row>
    <row r="113" spans="1:13" ht="19.5" thickBot="1" x14ac:dyDescent="0.35">
      <c r="A113" s="326" t="s">
        <v>103</v>
      </c>
      <c r="B113" s="327"/>
      <c r="C113" s="327"/>
      <c r="D113" s="328"/>
      <c r="E113" s="91"/>
      <c r="F113" s="169"/>
      <c r="G113" s="170"/>
      <c r="H113" s="24">
        <v>276480.53999999998</v>
      </c>
      <c r="I113" s="171">
        <v>197731.25</v>
      </c>
      <c r="J113" s="126">
        <v>186870.2</v>
      </c>
      <c r="K113" s="127">
        <f t="shared" si="8"/>
        <v>-10861.049999999988</v>
      </c>
      <c r="L113" s="172">
        <f>K113/I113*100</f>
        <v>-5.492834339539141</v>
      </c>
      <c r="M113" s="11"/>
    </row>
    <row r="114" spans="1:13" ht="19.5" thickBot="1" x14ac:dyDescent="0.35">
      <c r="A114" s="326" t="s">
        <v>104</v>
      </c>
      <c r="B114" s="327"/>
      <c r="C114" s="327"/>
      <c r="D114" s="328"/>
      <c r="E114" s="173"/>
      <c r="F114" s="174"/>
      <c r="G114" s="175"/>
      <c r="H114" s="176">
        <v>276480.53999999998</v>
      </c>
      <c r="I114" s="114">
        <v>197731.25</v>
      </c>
      <c r="J114" s="115">
        <v>186870.2</v>
      </c>
      <c r="K114" s="177">
        <f t="shared" ref="K114:L114" si="10">K113</f>
        <v>-10861.049999999988</v>
      </c>
      <c r="L114" s="178">
        <f t="shared" si="10"/>
        <v>-5.492834339539141</v>
      </c>
      <c r="M114" s="37"/>
    </row>
    <row r="115" spans="1:13" ht="19.5" thickBot="1" x14ac:dyDescent="0.35">
      <c r="A115" s="340"/>
      <c r="B115" s="341"/>
      <c r="C115" s="341"/>
      <c r="D115" s="341"/>
      <c r="E115" s="341"/>
      <c r="F115" s="341"/>
      <c r="G115" s="341"/>
      <c r="H115" s="341"/>
      <c r="I115" s="341"/>
      <c r="J115" s="341"/>
      <c r="K115" s="341"/>
      <c r="L115" s="342"/>
    </row>
    <row r="116" spans="1:13" s="19" customFormat="1" ht="40.5" customHeight="1" thickBot="1" x14ac:dyDescent="0.35">
      <c r="A116" s="269" t="s">
        <v>105</v>
      </c>
      <c r="B116" s="270"/>
      <c r="C116" s="270"/>
      <c r="D116" s="271"/>
      <c r="E116" s="343"/>
      <c r="F116" s="344"/>
      <c r="G116" s="344"/>
      <c r="H116" s="344"/>
      <c r="I116" s="344"/>
      <c r="J116" s="344"/>
      <c r="K116" s="344"/>
      <c r="L116" s="345"/>
    </row>
    <row r="117" spans="1:13" x14ac:dyDescent="0.3">
      <c r="A117" s="257" t="s">
        <v>104</v>
      </c>
      <c r="B117" s="258"/>
      <c r="C117" s="258"/>
      <c r="D117" s="329"/>
      <c r="E117" s="179"/>
      <c r="F117" s="180"/>
      <c r="G117" s="181"/>
      <c r="H117" s="182">
        <v>276480.53999999998</v>
      </c>
      <c r="I117" s="183">
        <v>197731.25</v>
      </c>
      <c r="J117" s="184">
        <v>186870.2</v>
      </c>
      <c r="K117" s="79">
        <f>J117-I117</f>
        <v>-10861.049999999988</v>
      </c>
      <c r="L117" s="80">
        <f>K117/I117*100</f>
        <v>-5.492834339539141</v>
      </c>
    </row>
    <row r="118" spans="1:13" x14ac:dyDescent="0.3">
      <c r="A118" s="239" t="s">
        <v>77</v>
      </c>
      <c r="B118" s="240"/>
      <c r="C118" s="240"/>
      <c r="D118" s="330"/>
      <c r="E118" s="185"/>
      <c r="F118" s="111"/>
      <c r="G118" s="186"/>
      <c r="H118" s="90">
        <v>322466.99</v>
      </c>
      <c r="I118" s="144">
        <v>240556.34</v>
      </c>
      <c r="J118" s="145">
        <v>229942.01</v>
      </c>
      <c r="K118" s="44">
        <f>J118-I118</f>
        <v>-10614.329999999987</v>
      </c>
      <c r="L118" s="45">
        <f>K118/I118*100</f>
        <v>-4.4124091678481587</v>
      </c>
    </row>
    <row r="119" spans="1:13" x14ac:dyDescent="0.3">
      <c r="A119" s="278" t="s">
        <v>106</v>
      </c>
      <c r="B119" s="279"/>
      <c r="C119" s="279"/>
      <c r="D119" s="279"/>
      <c r="E119" s="187"/>
      <c r="F119" s="111"/>
      <c r="G119" s="186"/>
      <c r="H119" s="90">
        <v>51882.52</v>
      </c>
      <c r="I119" s="144">
        <v>39413.4</v>
      </c>
      <c r="J119" s="145">
        <v>37658.199999999997</v>
      </c>
      <c r="K119" s="44">
        <f>J119-I119</f>
        <v>-1755.2000000000044</v>
      </c>
      <c r="L119" s="45">
        <f>K119/I119*100</f>
        <v>-4.4533077582751153</v>
      </c>
    </row>
    <row r="120" spans="1:13" x14ac:dyDescent="0.3">
      <c r="A120" s="239" t="s">
        <v>107</v>
      </c>
      <c r="B120" s="240"/>
      <c r="C120" s="240"/>
      <c r="D120" s="330"/>
      <c r="E120" s="187"/>
      <c r="F120" s="111"/>
      <c r="G120" s="186"/>
      <c r="H120" s="90">
        <v>276480.53999999998</v>
      </c>
      <c r="I120" s="144">
        <v>197731.25</v>
      </c>
      <c r="J120" s="145">
        <v>186870.2</v>
      </c>
      <c r="K120" s="44">
        <f>J120-I120</f>
        <v>-10861.049999999988</v>
      </c>
      <c r="L120" s="45">
        <f>K120/I120*100</f>
        <v>-5.492834339539141</v>
      </c>
    </row>
    <row r="121" spans="1:13" x14ac:dyDescent="0.3">
      <c r="A121" s="239" t="s">
        <v>76</v>
      </c>
      <c r="B121" s="240"/>
      <c r="C121" s="240"/>
      <c r="D121" s="330"/>
      <c r="E121" s="187"/>
      <c r="F121" s="111"/>
      <c r="G121" s="186"/>
      <c r="H121" s="90">
        <v>322364.99</v>
      </c>
      <c r="I121" s="144">
        <v>240482.34</v>
      </c>
      <c r="J121" s="145">
        <v>229817.01</v>
      </c>
      <c r="K121" s="44">
        <f>J121-I121</f>
        <v>-10665.329999999987</v>
      </c>
      <c r="L121" s="45">
        <f>K121/I121*100</f>
        <v>-4.434974310379709</v>
      </c>
    </row>
    <row r="122" spans="1:13" ht="19.5" thickBot="1" x14ac:dyDescent="0.35">
      <c r="A122" s="331"/>
      <c r="B122" s="332"/>
      <c r="C122" s="332"/>
      <c r="D122" s="333"/>
      <c r="E122" s="188"/>
      <c r="F122" s="189"/>
      <c r="G122" s="190"/>
      <c r="H122" s="191"/>
      <c r="I122" s="192"/>
      <c r="J122" s="193"/>
      <c r="K122" s="106"/>
      <c r="L122" s="107"/>
    </row>
    <row r="123" spans="1:13" ht="19.5" thickBot="1" x14ac:dyDescent="0.35">
      <c r="A123" s="326" t="s">
        <v>108</v>
      </c>
      <c r="B123" s="327"/>
      <c r="C123" s="327"/>
      <c r="D123" s="328"/>
      <c r="E123" s="194"/>
      <c r="F123" s="169"/>
      <c r="G123" s="170"/>
      <c r="H123" s="195">
        <v>-45986.45</v>
      </c>
      <c r="I123" s="196">
        <v>-42825.09</v>
      </c>
      <c r="J123" s="115">
        <v>-43071.81</v>
      </c>
      <c r="K123" s="27">
        <f>J123-I123</f>
        <v>-246.72000000000116</v>
      </c>
      <c r="L123" s="116">
        <f>K123/I123*100</f>
        <v>0.57611087332216038</v>
      </c>
    </row>
    <row r="124" spans="1:13" x14ac:dyDescent="0.3">
      <c r="A124" s="197"/>
      <c r="B124" s="197"/>
      <c r="C124" s="197"/>
      <c r="D124" s="197"/>
      <c r="E124" s="198"/>
      <c r="F124" s="199"/>
      <c r="G124" s="200"/>
      <c r="H124" s="201"/>
      <c r="I124" s="201"/>
      <c r="J124" s="202"/>
      <c r="K124" s="203"/>
      <c r="L124" s="204"/>
    </row>
    <row r="125" spans="1:13" x14ac:dyDescent="0.3">
      <c r="A125" s="197"/>
      <c r="B125" s="197"/>
      <c r="C125" s="197"/>
      <c r="D125" s="197"/>
      <c r="E125" s="198"/>
      <c r="F125" s="199"/>
      <c r="G125" s="200"/>
      <c r="H125" s="201"/>
      <c r="I125" s="201"/>
      <c r="J125" s="202"/>
      <c r="K125" s="203"/>
      <c r="L125" s="204"/>
    </row>
    <row r="126" spans="1:13" x14ac:dyDescent="0.3">
      <c r="A126" s="197"/>
      <c r="B126" s="197"/>
      <c r="C126" s="197"/>
      <c r="D126" s="197"/>
      <c r="E126" s="198"/>
      <c r="F126" s="199"/>
      <c r="G126" s="200"/>
      <c r="H126" s="201"/>
      <c r="I126" s="201"/>
      <c r="J126" s="202"/>
      <c r="K126" s="203"/>
      <c r="L126" s="204"/>
    </row>
    <row r="127" spans="1:13" ht="18.75" customHeight="1" x14ac:dyDescent="0.3">
      <c r="E127" s="205"/>
      <c r="H127" s="95"/>
      <c r="I127" s="11"/>
      <c r="J127" s="206"/>
      <c r="K127" s="48"/>
      <c r="L127" s="11"/>
    </row>
    <row r="128" spans="1:13" s="11" customFormat="1" x14ac:dyDescent="0.3">
      <c r="F128" s="208"/>
      <c r="G128" s="208"/>
      <c r="H128" s="95"/>
      <c r="J128" s="206"/>
      <c r="K128" s="48"/>
    </row>
    <row r="129" spans="6:11" s="11" customFormat="1" x14ac:dyDescent="0.3">
      <c r="F129" s="208"/>
      <c r="G129" s="208"/>
      <c r="H129" s="95"/>
      <c r="J129" s="206"/>
      <c r="K129" s="48"/>
    </row>
    <row r="130" spans="6:11" s="11" customFormat="1" x14ac:dyDescent="0.3">
      <c r="F130" s="208"/>
      <c r="G130" s="208"/>
      <c r="H130" s="95"/>
      <c r="J130" s="206"/>
      <c r="K130" s="48"/>
    </row>
    <row r="131" spans="6:11" s="11" customFormat="1" x14ac:dyDescent="0.3">
      <c r="F131" s="208"/>
      <c r="G131" s="208"/>
      <c r="H131" s="95"/>
      <c r="J131" s="206"/>
      <c r="K131" s="48"/>
    </row>
    <row r="132" spans="6:11" s="11" customFormat="1" x14ac:dyDescent="0.3">
      <c r="F132" s="208"/>
      <c r="G132" s="208"/>
      <c r="H132" s="95"/>
      <c r="J132" s="206"/>
      <c r="K132" s="48"/>
    </row>
    <row r="133" spans="6:11" s="11" customFormat="1" x14ac:dyDescent="0.3">
      <c r="F133" s="208"/>
      <c r="G133" s="208"/>
      <c r="H133" s="95"/>
      <c r="J133" s="206"/>
      <c r="K133" s="48"/>
    </row>
    <row r="134" spans="6:11" s="11" customFormat="1" x14ac:dyDescent="0.3">
      <c r="F134" s="208"/>
      <c r="G134" s="208"/>
      <c r="H134" s="95"/>
      <c r="J134" s="206"/>
      <c r="K134" s="48"/>
    </row>
    <row r="135" spans="6:11" s="11" customFormat="1" x14ac:dyDescent="0.3">
      <c r="F135" s="208"/>
      <c r="G135" s="208"/>
      <c r="H135" s="95"/>
      <c r="J135" s="206"/>
      <c r="K135" s="48"/>
    </row>
    <row r="136" spans="6:11" s="11" customFormat="1" x14ac:dyDescent="0.3">
      <c r="F136" s="208"/>
      <c r="G136" s="208"/>
      <c r="H136" s="95"/>
      <c r="J136" s="206"/>
      <c r="K136" s="48"/>
    </row>
    <row r="137" spans="6:11" s="11" customFormat="1" x14ac:dyDescent="0.3">
      <c r="F137" s="208"/>
      <c r="G137" s="208"/>
      <c r="H137" s="95"/>
      <c r="J137" s="206"/>
      <c r="K137" s="48"/>
    </row>
    <row r="138" spans="6:11" s="11" customFormat="1" x14ac:dyDescent="0.3">
      <c r="F138" s="208"/>
      <c r="G138" s="208"/>
      <c r="H138" s="95"/>
      <c r="J138" s="206"/>
      <c r="K138" s="48"/>
    </row>
    <row r="139" spans="6:11" s="11" customFormat="1" x14ac:dyDescent="0.3">
      <c r="F139" s="208"/>
      <c r="G139" s="208"/>
      <c r="H139" s="95"/>
      <c r="J139" s="206"/>
      <c r="K139" s="48"/>
    </row>
    <row r="140" spans="6:11" s="11" customFormat="1" x14ac:dyDescent="0.3">
      <c r="F140" s="208"/>
      <c r="G140" s="208"/>
      <c r="H140" s="95"/>
      <c r="J140" s="206"/>
      <c r="K140" s="48"/>
    </row>
    <row r="141" spans="6:11" s="11" customFormat="1" x14ac:dyDescent="0.3">
      <c r="F141" s="208"/>
      <c r="G141" s="208"/>
      <c r="H141" s="95"/>
      <c r="J141" s="206"/>
      <c r="K141" s="48"/>
    </row>
    <row r="142" spans="6:11" s="11" customFormat="1" x14ac:dyDescent="0.3">
      <c r="F142" s="208"/>
      <c r="G142" s="208"/>
      <c r="H142" s="95"/>
      <c r="J142" s="206"/>
      <c r="K142" s="48"/>
    </row>
    <row r="143" spans="6:11" s="11" customFormat="1" x14ac:dyDescent="0.3">
      <c r="F143" s="208"/>
      <c r="G143" s="208"/>
      <c r="H143" s="95"/>
      <c r="J143" s="206"/>
      <c r="K143" s="48"/>
    </row>
    <row r="144" spans="6:11" s="11" customFormat="1" x14ac:dyDescent="0.3">
      <c r="F144" s="208"/>
      <c r="G144" s="208"/>
      <c r="H144" s="95"/>
      <c r="J144" s="206"/>
      <c r="K144" s="48"/>
    </row>
    <row r="145" spans="6:11" s="11" customFormat="1" x14ac:dyDescent="0.3">
      <c r="F145" s="208"/>
      <c r="G145" s="208"/>
      <c r="H145" s="95"/>
      <c r="J145" s="206"/>
      <c r="K145" s="48"/>
    </row>
    <row r="146" spans="6:11" s="11" customFormat="1" x14ac:dyDescent="0.3">
      <c r="F146" s="208"/>
      <c r="G146" s="208"/>
      <c r="H146" s="95"/>
      <c r="J146" s="206"/>
      <c r="K146" s="48"/>
    </row>
    <row r="147" spans="6:11" s="11" customFormat="1" x14ac:dyDescent="0.3">
      <c r="F147" s="208"/>
      <c r="G147" s="208"/>
      <c r="H147" s="95"/>
      <c r="J147" s="206"/>
      <c r="K147" s="48"/>
    </row>
    <row r="148" spans="6:11" s="11" customFormat="1" x14ac:dyDescent="0.3">
      <c r="F148" s="208"/>
      <c r="G148" s="208"/>
      <c r="H148" s="95"/>
      <c r="J148" s="206"/>
      <c r="K148" s="48"/>
    </row>
    <row r="149" spans="6:11" s="11" customFormat="1" x14ac:dyDescent="0.3">
      <c r="F149" s="208"/>
      <c r="G149" s="208"/>
      <c r="H149" s="95"/>
      <c r="J149" s="206"/>
      <c r="K149" s="48"/>
    </row>
    <row r="150" spans="6:11" s="11" customFormat="1" x14ac:dyDescent="0.3">
      <c r="F150" s="208"/>
      <c r="G150" s="208"/>
      <c r="H150" s="95"/>
      <c r="J150" s="206"/>
      <c r="K150" s="48"/>
    </row>
    <row r="151" spans="6:11" s="11" customFormat="1" x14ac:dyDescent="0.3">
      <c r="F151" s="208"/>
      <c r="G151" s="208"/>
      <c r="H151" s="95"/>
      <c r="J151" s="206"/>
      <c r="K151" s="48"/>
    </row>
    <row r="152" spans="6:11" s="11" customFormat="1" x14ac:dyDescent="0.3">
      <c r="F152" s="208"/>
      <c r="G152" s="208"/>
      <c r="H152" s="95"/>
      <c r="J152" s="206"/>
      <c r="K152" s="48"/>
    </row>
    <row r="153" spans="6:11" s="11" customFormat="1" x14ac:dyDescent="0.3">
      <c r="F153" s="208"/>
      <c r="G153" s="208"/>
      <c r="H153" s="95"/>
      <c r="J153" s="206"/>
      <c r="K153" s="48"/>
    </row>
    <row r="154" spans="6:11" s="11" customFormat="1" x14ac:dyDescent="0.3">
      <c r="F154" s="208"/>
      <c r="G154" s="208"/>
      <c r="H154" s="95"/>
      <c r="J154" s="206"/>
      <c r="K154" s="48"/>
    </row>
    <row r="155" spans="6:11" s="11" customFormat="1" x14ac:dyDescent="0.3">
      <c r="F155" s="208"/>
      <c r="G155" s="208"/>
      <c r="H155" s="95"/>
      <c r="J155" s="206"/>
      <c r="K155" s="48"/>
    </row>
    <row r="156" spans="6:11" s="11" customFormat="1" x14ac:dyDescent="0.3">
      <c r="F156" s="208"/>
      <c r="G156" s="208"/>
      <c r="H156" s="95"/>
      <c r="J156" s="206"/>
      <c r="K156" s="48"/>
    </row>
    <row r="157" spans="6:11" s="11" customFormat="1" x14ac:dyDescent="0.3">
      <c r="F157" s="208"/>
      <c r="G157" s="208"/>
      <c r="H157" s="95"/>
      <c r="J157" s="206"/>
      <c r="K157" s="48"/>
    </row>
    <row r="158" spans="6:11" s="11" customFormat="1" x14ac:dyDescent="0.3">
      <c r="F158" s="208"/>
      <c r="G158" s="208"/>
      <c r="H158" s="95"/>
      <c r="J158" s="206"/>
      <c r="K158" s="48"/>
    </row>
    <row r="159" spans="6:11" s="11" customFormat="1" x14ac:dyDescent="0.3">
      <c r="F159" s="208"/>
      <c r="G159" s="208"/>
      <c r="H159" s="95"/>
      <c r="J159" s="206"/>
      <c r="K159" s="48"/>
    </row>
    <row r="160" spans="6:11" s="11" customFormat="1" x14ac:dyDescent="0.3">
      <c r="F160" s="208"/>
      <c r="G160" s="208"/>
      <c r="H160" s="95"/>
      <c r="J160" s="206"/>
      <c r="K160" s="48"/>
    </row>
    <row r="161" spans="6:11" s="11" customFormat="1" x14ac:dyDescent="0.3">
      <c r="F161" s="208"/>
      <c r="G161" s="208"/>
      <c r="H161" s="95"/>
      <c r="J161" s="206"/>
      <c r="K161" s="48"/>
    </row>
    <row r="162" spans="6:11" s="11" customFormat="1" x14ac:dyDescent="0.3">
      <c r="F162" s="208"/>
      <c r="G162" s="208"/>
      <c r="H162" s="95"/>
      <c r="J162" s="206"/>
      <c r="K162" s="48"/>
    </row>
    <row r="163" spans="6:11" s="11" customFormat="1" x14ac:dyDescent="0.3">
      <c r="F163" s="208"/>
      <c r="G163" s="208"/>
      <c r="H163" s="95"/>
      <c r="J163" s="206"/>
      <c r="K163" s="48"/>
    </row>
    <row r="164" spans="6:11" s="11" customFormat="1" x14ac:dyDescent="0.3">
      <c r="F164" s="208"/>
      <c r="G164" s="208"/>
      <c r="H164" s="95"/>
      <c r="J164" s="206"/>
      <c r="K164" s="48"/>
    </row>
    <row r="165" spans="6:11" s="11" customFormat="1" x14ac:dyDescent="0.3">
      <c r="F165" s="208"/>
      <c r="G165" s="208"/>
      <c r="H165" s="95"/>
      <c r="J165" s="206"/>
      <c r="K165" s="48"/>
    </row>
    <row r="166" spans="6:11" s="11" customFormat="1" x14ac:dyDescent="0.3">
      <c r="F166" s="208"/>
      <c r="G166" s="208"/>
      <c r="H166" s="95"/>
      <c r="J166" s="206"/>
      <c r="K166" s="48"/>
    </row>
    <row r="167" spans="6:11" s="11" customFormat="1" x14ac:dyDescent="0.3">
      <c r="F167" s="208"/>
      <c r="G167" s="208"/>
      <c r="H167" s="95"/>
      <c r="J167" s="206"/>
      <c r="K167" s="48"/>
    </row>
    <row r="168" spans="6:11" s="11" customFormat="1" x14ac:dyDescent="0.3">
      <c r="F168" s="208"/>
      <c r="G168" s="208"/>
      <c r="H168" s="95"/>
      <c r="J168" s="206"/>
      <c r="K168" s="48"/>
    </row>
    <row r="169" spans="6:11" s="11" customFormat="1" x14ac:dyDescent="0.3">
      <c r="F169" s="208"/>
      <c r="G169" s="208"/>
      <c r="H169" s="95"/>
      <c r="J169" s="206"/>
      <c r="K169" s="48"/>
    </row>
    <row r="170" spans="6:11" s="11" customFormat="1" x14ac:dyDescent="0.3">
      <c r="F170" s="208"/>
      <c r="G170" s="208"/>
      <c r="H170" s="95"/>
      <c r="J170" s="206"/>
      <c r="K170" s="48"/>
    </row>
    <row r="171" spans="6:11" s="11" customFormat="1" x14ac:dyDescent="0.3">
      <c r="F171" s="208"/>
      <c r="G171" s="208"/>
      <c r="H171" s="95"/>
      <c r="J171" s="206"/>
      <c r="K171" s="48"/>
    </row>
    <row r="172" spans="6:11" s="11" customFormat="1" x14ac:dyDescent="0.3">
      <c r="F172" s="208"/>
      <c r="G172" s="208"/>
      <c r="H172" s="95"/>
      <c r="J172" s="206"/>
      <c r="K172" s="48"/>
    </row>
    <row r="173" spans="6:11" s="11" customFormat="1" x14ac:dyDescent="0.3">
      <c r="F173" s="208"/>
      <c r="G173" s="208"/>
      <c r="H173" s="95"/>
      <c r="J173" s="206"/>
      <c r="K173" s="48"/>
    </row>
    <row r="174" spans="6:11" s="11" customFormat="1" x14ac:dyDescent="0.3">
      <c r="F174" s="208"/>
      <c r="G174" s="208"/>
      <c r="H174" s="95"/>
      <c r="J174" s="206"/>
      <c r="K174" s="48"/>
    </row>
    <row r="175" spans="6:11" s="11" customFormat="1" x14ac:dyDescent="0.3">
      <c r="F175" s="208"/>
      <c r="G175" s="208"/>
      <c r="H175" s="95"/>
      <c r="J175" s="206"/>
      <c r="K175" s="48"/>
    </row>
    <row r="176" spans="6:11" s="11" customFormat="1" x14ac:dyDescent="0.3">
      <c r="F176" s="208"/>
      <c r="G176" s="208"/>
      <c r="H176" s="95"/>
      <c r="J176" s="206"/>
      <c r="K176" s="48"/>
    </row>
    <row r="177" spans="6:11" s="11" customFormat="1" x14ac:dyDescent="0.3">
      <c r="F177" s="208"/>
      <c r="G177" s="208"/>
      <c r="H177" s="95"/>
      <c r="J177" s="206"/>
      <c r="K177" s="48"/>
    </row>
    <row r="178" spans="6:11" s="11" customFormat="1" x14ac:dyDescent="0.3">
      <c r="F178" s="208"/>
      <c r="G178" s="208"/>
      <c r="H178" s="95"/>
      <c r="J178" s="206"/>
      <c r="K178" s="48"/>
    </row>
    <row r="179" spans="6:11" s="11" customFormat="1" x14ac:dyDescent="0.3">
      <c r="F179" s="208"/>
      <c r="G179" s="208"/>
      <c r="H179" s="95"/>
      <c r="J179" s="206"/>
      <c r="K179" s="48"/>
    </row>
    <row r="180" spans="6:11" s="11" customFormat="1" x14ac:dyDescent="0.3">
      <c r="F180" s="208"/>
      <c r="G180" s="208"/>
      <c r="H180" s="95"/>
      <c r="J180" s="206"/>
      <c r="K180" s="48"/>
    </row>
    <row r="181" spans="6:11" s="11" customFormat="1" x14ac:dyDescent="0.3">
      <c r="F181" s="208"/>
      <c r="G181" s="208"/>
      <c r="H181" s="95"/>
      <c r="J181" s="206"/>
      <c r="K181" s="48"/>
    </row>
    <row r="182" spans="6:11" s="11" customFormat="1" x14ac:dyDescent="0.3">
      <c r="F182" s="208"/>
      <c r="G182" s="208"/>
      <c r="H182" s="95"/>
      <c r="J182" s="206"/>
      <c r="K182" s="48"/>
    </row>
    <row r="183" spans="6:11" s="11" customFormat="1" x14ac:dyDescent="0.3">
      <c r="F183" s="208"/>
      <c r="G183" s="208"/>
      <c r="H183" s="95"/>
      <c r="J183" s="206"/>
      <c r="K183" s="48"/>
    </row>
    <row r="184" spans="6:11" s="11" customFormat="1" x14ac:dyDescent="0.3">
      <c r="F184" s="208"/>
      <c r="G184" s="208"/>
      <c r="H184" s="95"/>
      <c r="J184" s="206"/>
      <c r="K184" s="48"/>
    </row>
    <row r="185" spans="6:11" s="11" customFormat="1" x14ac:dyDescent="0.3">
      <c r="F185" s="208"/>
      <c r="G185" s="208"/>
      <c r="H185" s="95"/>
      <c r="J185" s="206"/>
      <c r="K185" s="48"/>
    </row>
    <row r="186" spans="6:11" s="11" customFormat="1" x14ac:dyDescent="0.3">
      <c r="F186" s="208"/>
      <c r="G186" s="208"/>
      <c r="H186" s="95"/>
      <c r="J186" s="206"/>
      <c r="K186" s="48"/>
    </row>
    <row r="187" spans="6:11" s="11" customFormat="1" x14ac:dyDescent="0.3">
      <c r="F187" s="208"/>
      <c r="G187" s="208"/>
      <c r="H187" s="95"/>
      <c r="J187" s="206"/>
      <c r="K187" s="48"/>
    </row>
    <row r="188" spans="6:11" s="11" customFormat="1" x14ac:dyDescent="0.3">
      <c r="F188" s="208"/>
      <c r="G188" s="208"/>
      <c r="H188" s="95"/>
      <c r="J188" s="206"/>
      <c r="K188" s="48"/>
    </row>
    <row r="189" spans="6:11" s="11" customFormat="1" x14ac:dyDescent="0.3">
      <c r="F189" s="208"/>
      <c r="G189" s="208"/>
      <c r="H189" s="95"/>
      <c r="J189" s="206"/>
      <c r="K189" s="48"/>
    </row>
    <row r="190" spans="6:11" s="11" customFormat="1" x14ac:dyDescent="0.3">
      <c r="F190" s="208"/>
      <c r="G190" s="208"/>
      <c r="H190" s="95"/>
      <c r="J190" s="206"/>
      <c r="K190" s="48"/>
    </row>
    <row r="191" spans="6:11" s="11" customFormat="1" x14ac:dyDescent="0.3">
      <c r="F191" s="208"/>
      <c r="G191" s="208"/>
      <c r="H191" s="95"/>
      <c r="J191" s="206"/>
      <c r="K191" s="48"/>
    </row>
    <row r="192" spans="6:11" s="11" customFormat="1" x14ac:dyDescent="0.3">
      <c r="F192" s="208"/>
      <c r="G192" s="208"/>
      <c r="H192" s="95"/>
      <c r="J192" s="206"/>
      <c r="K192" s="48"/>
    </row>
    <row r="193" spans="6:11" s="11" customFormat="1" x14ac:dyDescent="0.3">
      <c r="F193" s="208"/>
      <c r="G193" s="208"/>
      <c r="H193" s="95"/>
      <c r="J193" s="206"/>
      <c r="K193" s="48"/>
    </row>
    <row r="194" spans="6:11" s="11" customFormat="1" x14ac:dyDescent="0.3">
      <c r="F194" s="208"/>
      <c r="G194" s="208"/>
      <c r="H194" s="95"/>
      <c r="J194" s="206"/>
      <c r="K194" s="48"/>
    </row>
    <row r="195" spans="6:11" s="11" customFormat="1" x14ac:dyDescent="0.3">
      <c r="F195" s="208"/>
      <c r="G195" s="208"/>
      <c r="H195" s="95"/>
      <c r="J195" s="206"/>
      <c r="K195" s="48"/>
    </row>
    <row r="196" spans="6:11" s="11" customFormat="1" x14ac:dyDescent="0.3">
      <c r="F196" s="208"/>
      <c r="G196" s="208"/>
      <c r="H196" s="95"/>
      <c r="J196" s="206"/>
      <c r="K196" s="48"/>
    </row>
    <row r="197" spans="6:11" s="11" customFormat="1" x14ac:dyDescent="0.3">
      <c r="F197" s="208"/>
      <c r="G197" s="208"/>
      <c r="H197" s="95"/>
      <c r="J197" s="206"/>
      <c r="K197" s="48"/>
    </row>
    <row r="198" spans="6:11" s="11" customFormat="1" x14ac:dyDescent="0.3">
      <c r="F198" s="208"/>
      <c r="G198" s="208"/>
      <c r="H198" s="95"/>
      <c r="J198" s="206"/>
      <c r="K198" s="48"/>
    </row>
    <row r="199" spans="6:11" s="11" customFormat="1" x14ac:dyDescent="0.3">
      <c r="F199" s="208"/>
      <c r="G199" s="208"/>
      <c r="H199" s="95"/>
      <c r="J199" s="206"/>
      <c r="K199" s="48"/>
    </row>
    <row r="200" spans="6:11" s="11" customFormat="1" x14ac:dyDescent="0.3">
      <c r="F200" s="208"/>
      <c r="G200" s="208"/>
      <c r="H200" s="95"/>
      <c r="J200" s="206"/>
      <c r="K200" s="48"/>
    </row>
    <row r="201" spans="6:11" s="11" customFormat="1" x14ac:dyDescent="0.3">
      <c r="F201" s="208"/>
      <c r="G201" s="208"/>
      <c r="H201" s="95"/>
      <c r="J201" s="206"/>
      <c r="K201" s="48"/>
    </row>
    <row r="202" spans="6:11" s="11" customFormat="1" x14ac:dyDescent="0.3">
      <c r="F202" s="208"/>
      <c r="G202" s="208"/>
      <c r="H202" s="95"/>
      <c r="J202" s="206"/>
      <c r="K202" s="48"/>
    </row>
    <row r="203" spans="6:11" s="11" customFormat="1" x14ac:dyDescent="0.3">
      <c r="F203" s="208"/>
      <c r="G203" s="208"/>
      <c r="H203" s="95"/>
      <c r="J203" s="206"/>
      <c r="K203" s="48"/>
    </row>
    <row r="204" spans="6:11" s="11" customFormat="1" x14ac:dyDescent="0.3">
      <c r="F204" s="208"/>
      <c r="G204" s="208"/>
      <c r="H204" s="95"/>
      <c r="J204" s="206"/>
      <c r="K204" s="48"/>
    </row>
    <row r="205" spans="6:11" s="11" customFormat="1" x14ac:dyDescent="0.3">
      <c r="F205" s="208"/>
      <c r="G205" s="208"/>
      <c r="H205" s="95"/>
      <c r="J205" s="206"/>
      <c r="K205" s="48"/>
    </row>
    <row r="206" spans="6:11" s="11" customFormat="1" x14ac:dyDescent="0.3">
      <c r="F206" s="208"/>
      <c r="G206" s="208"/>
      <c r="H206" s="95"/>
      <c r="J206" s="206"/>
      <c r="K206" s="48"/>
    </row>
    <row r="207" spans="6:11" s="11" customFormat="1" x14ac:dyDescent="0.3">
      <c r="F207" s="208"/>
      <c r="G207" s="208"/>
      <c r="H207" s="95"/>
      <c r="J207" s="206"/>
      <c r="K207" s="48"/>
    </row>
    <row r="208" spans="6:11" s="11" customFormat="1" x14ac:dyDescent="0.3">
      <c r="F208" s="208"/>
      <c r="G208" s="208"/>
      <c r="H208" s="95"/>
      <c r="J208" s="206"/>
      <c r="K208" s="48"/>
    </row>
    <row r="209" spans="6:11" s="11" customFormat="1" x14ac:dyDescent="0.3">
      <c r="F209" s="208"/>
      <c r="G209" s="208"/>
      <c r="H209" s="95"/>
      <c r="J209" s="206"/>
      <c r="K209" s="48"/>
    </row>
    <row r="210" spans="6:11" s="11" customFormat="1" x14ac:dyDescent="0.3">
      <c r="F210" s="208"/>
      <c r="G210" s="208"/>
      <c r="H210" s="95"/>
      <c r="J210" s="206"/>
      <c r="K210" s="48"/>
    </row>
    <row r="211" spans="6:11" s="11" customFormat="1" x14ac:dyDescent="0.3">
      <c r="F211" s="208"/>
      <c r="G211" s="208"/>
      <c r="H211" s="95"/>
      <c r="J211" s="206"/>
      <c r="K211" s="48"/>
    </row>
    <row r="212" spans="6:11" s="11" customFormat="1" x14ac:dyDescent="0.3">
      <c r="F212" s="208"/>
      <c r="G212" s="208"/>
      <c r="H212" s="95"/>
      <c r="J212" s="206"/>
      <c r="K212" s="48"/>
    </row>
    <row r="213" spans="6:11" s="11" customFormat="1" x14ac:dyDescent="0.3">
      <c r="F213" s="208"/>
      <c r="G213" s="208"/>
      <c r="H213" s="95"/>
      <c r="J213" s="206"/>
      <c r="K213" s="48"/>
    </row>
    <row r="214" spans="6:11" s="11" customFormat="1" x14ac:dyDescent="0.3">
      <c r="F214" s="208"/>
      <c r="G214" s="208"/>
      <c r="H214" s="95"/>
      <c r="J214" s="206"/>
      <c r="K214" s="48"/>
    </row>
    <row r="215" spans="6:11" s="11" customFormat="1" x14ac:dyDescent="0.3">
      <c r="F215" s="208"/>
      <c r="G215" s="208"/>
      <c r="H215" s="95"/>
      <c r="J215" s="206"/>
      <c r="K215" s="48"/>
    </row>
    <row r="216" spans="6:11" s="11" customFormat="1" x14ac:dyDescent="0.3">
      <c r="F216" s="208"/>
      <c r="G216" s="208"/>
      <c r="H216" s="95"/>
      <c r="J216" s="206"/>
      <c r="K216" s="48"/>
    </row>
    <row r="217" spans="6:11" s="11" customFormat="1" x14ac:dyDescent="0.3">
      <c r="F217" s="208"/>
      <c r="G217" s="208"/>
      <c r="H217" s="95"/>
      <c r="J217" s="206"/>
      <c r="K217" s="48"/>
    </row>
    <row r="218" spans="6:11" s="11" customFormat="1" x14ac:dyDescent="0.3">
      <c r="F218" s="208"/>
      <c r="G218" s="208"/>
      <c r="H218" s="95"/>
      <c r="J218" s="206"/>
      <c r="K218" s="48"/>
    </row>
    <row r="219" spans="6:11" s="11" customFormat="1" x14ac:dyDescent="0.3">
      <c r="F219" s="208"/>
      <c r="G219" s="208"/>
      <c r="H219" s="95"/>
      <c r="J219" s="206"/>
      <c r="K219" s="48"/>
    </row>
    <row r="220" spans="6:11" s="11" customFormat="1" x14ac:dyDescent="0.3">
      <c r="F220" s="208"/>
      <c r="G220" s="208"/>
      <c r="H220" s="95"/>
      <c r="J220" s="206"/>
      <c r="K220" s="48"/>
    </row>
    <row r="221" spans="6:11" s="11" customFormat="1" x14ac:dyDescent="0.3">
      <c r="F221" s="208"/>
      <c r="G221" s="208"/>
      <c r="H221" s="95"/>
      <c r="J221" s="206"/>
      <c r="K221" s="48"/>
    </row>
    <row r="222" spans="6:11" s="11" customFormat="1" x14ac:dyDescent="0.3">
      <c r="F222" s="208"/>
      <c r="G222" s="208"/>
      <c r="H222" s="95"/>
      <c r="J222" s="206"/>
      <c r="K222" s="48"/>
    </row>
    <row r="223" spans="6:11" s="11" customFormat="1" x14ac:dyDescent="0.3">
      <c r="F223" s="208"/>
      <c r="G223" s="208"/>
      <c r="H223" s="95"/>
      <c r="J223" s="206"/>
      <c r="K223" s="48"/>
    </row>
    <row r="224" spans="6:11" s="11" customFormat="1" x14ac:dyDescent="0.3">
      <c r="F224" s="208"/>
      <c r="G224" s="208"/>
      <c r="H224" s="95"/>
      <c r="J224" s="206"/>
      <c r="K224" s="48"/>
    </row>
    <row r="225" spans="6:11" s="11" customFormat="1" x14ac:dyDescent="0.3">
      <c r="F225" s="208"/>
      <c r="G225" s="208"/>
      <c r="H225" s="95"/>
      <c r="J225" s="206"/>
      <c r="K225" s="48"/>
    </row>
    <row r="226" spans="6:11" s="11" customFormat="1" x14ac:dyDescent="0.3">
      <c r="F226" s="208"/>
      <c r="G226" s="208"/>
      <c r="H226" s="95"/>
      <c r="J226" s="206"/>
      <c r="K226" s="48"/>
    </row>
    <row r="227" spans="6:11" s="11" customFormat="1" x14ac:dyDescent="0.3">
      <c r="F227" s="208"/>
      <c r="G227" s="208"/>
      <c r="H227" s="95"/>
      <c r="J227" s="206"/>
      <c r="K227" s="48"/>
    </row>
    <row r="228" spans="6:11" s="11" customFormat="1" x14ac:dyDescent="0.3">
      <c r="F228" s="208"/>
      <c r="G228" s="208"/>
      <c r="H228" s="95"/>
      <c r="J228" s="206"/>
      <c r="K228" s="48"/>
    </row>
    <row r="229" spans="6:11" s="11" customFormat="1" x14ac:dyDescent="0.3">
      <c r="F229" s="208"/>
      <c r="G229" s="208"/>
      <c r="H229" s="95"/>
      <c r="J229" s="206"/>
      <c r="K229" s="48"/>
    </row>
    <row r="230" spans="6:11" s="11" customFormat="1" x14ac:dyDescent="0.3">
      <c r="F230" s="208"/>
      <c r="G230" s="208"/>
      <c r="H230" s="95"/>
      <c r="J230" s="206"/>
      <c r="K230" s="48"/>
    </row>
  </sheetData>
  <mergeCells count="127">
    <mergeCell ref="A123:D123"/>
    <mergeCell ref="A117:D117"/>
    <mergeCell ref="A118:D118"/>
    <mergeCell ref="A119:D119"/>
    <mergeCell ref="A120:D120"/>
    <mergeCell ref="A121:D121"/>
    <mergeCell ref="A122:D122"/>
    <mergeCell ref="A111:D111"/>
    <mergeCell ref="A112:L112"/>
    <mergeCell ref="A113:D113"/>
    <mergeCell ref="A114:D114"/>
    <mergeCell ref="A115:L115"/>
    <mergeCell ref="A116:D116"/>
    <mergeCell ref="E116:L116"/>
    <mergeCell ref="A105:D105"/>
    <mergeCell ref="A106:D106"/>
    <mergeCell ref="A107:D107"/>
    <mergeCell ref="A108:D108"/>
    <mergeCell ref="A109:D109"/>
    <mergeCell ref="A110:D110"/>
    <mergeCell ref="A99:D99"/>
    <mergeCell ref="A100:D100"/>
    <mergeCell ref="A101:D101"/>
    <mergeCell ref="A102:D102"/>
    <mergeCell ref="A103:D103"/>
    <mergeCell ref="A104:D104"/>
    <mergeCell ref="A93:D93"/>
    <mergeCell ref="A94:D94"/>
    <mergeCell ref="A95:L95"/>
    <mergeCell ref="A96:D96"/>
    <mergeCell ref="A97:L97"/>
    <mergeCell ref="A98:D98"/>
    <mergeCell ref="E98:L98"/>
    <mergeCell ref="A87:D87"/>
    <mergeCell ref="A88:D88"/>
    <mergeCell ref="A89:D89"/>
    <mergeCell ref="A90:D90"/>
    <mergeCell ref="A91:D91"/>
    <mergeCell ref="A92:D92"/>
    <mergeCell ref="A82:D82"/>
    <mergeCell ref="A83:D83"/>
    <mergeCell ref="A84:L84"/>
    <mergeCell ref="A85:D85"/>
    <mergeCell ref="E85:L85"/>
    <mergeCell ref="A86:D86"/>
    <mergeCell ref="A76:D76"/>
    <mergeCell ref="A77:D77"/>
    <mergeCell ref="A78:D78"/>
    <mergeCell ref="A79:D79"/>
    <mergeCell ref="A80:D80"/>
    <mergeCell ref="A81:L81"/>
    <mergeCell ref="A70:D70"/>
    <mergeCell ref="A71:D71"/>
    <mergeCell ref="A72:D72"/>
    <mergeCell ref="A73:D73"/>
    <mergeCell ref="A74:D74"/>
    <mergeCell ref="A75:D75"/>
    <mergeCell ref="A64:D64"/>
    <mergeCell ref="A65:D65"/>
    <mergeCell ref="A66:D66"/>
    <mergeCell ref="A67:D67"/>
    <mergeCell ref="A68:D68"/>
    <mergeCell ref="A69:D69"/>
    <mergeCell ref="A58:D58"/>
    <mergeCell ref="A59:D59"/>
    <mergeCell ref="A60:D60"/>
    <mergeCell ref="A61:D61"/>
    <mergeCell ref="A62:D62"/>
    <mergeCell ref="A63:D63"/>
    <mergeCell ref="A52:D52"/>
    <mergeCell ref="A53:D53"/>
    <mergeCell ref="A54:D54"/>
    <mergeCell ref="A55:D55"/>
    <mergeCell ref="A56:D56"/>
    <mergeCell ref="A57:D57"/>
    <mergeCell ref="A46:D46"/>
    <mergeCell ref="A47:D47"/>
    <mergeCell ref="A48:D48"/>
    <mergeCell ref="A49:D49"/>
    <mergeCell ref="A50:D50"/>
    <mergeCell ref="A51:D51"/>
    <mergeCell ref="A40:D40"/>
    <mergeCell ref="A41:D41"/>
    <mergeCell ref="A42:D42"/>
    <mergeCell ref="A43:D43"/>
    <mergeCell ref="A44:D44"/>
    <mergeCell ref="A45:D45"/>
    <mergeCell ref="A34:D34"/>
    <mergeCell ref="A35:D35"/>
    <mergeCell ref="A36:D36"/>
    <mergeCell ref="A37:D37"/>
    <mergeCell ref="A38:D38"/>
    <mergeCell ref="A39:D39"/>
    <mergeCell ref="A28:D28"/>
    <mergeCell ref="A29:D29"/>
    <mergeCell ref="A30:D30"/>
    <mergeCell ref="A31:D31"/>
    <mergeCell ref="A32:D32"/>
    <mergeCell ref="A33:D33"/>
    <mergeCell ref="A23:D23"/>
    <mergeCell ref="A24:D24"/>
    <mergeCell ref="A25:D25"/>
    <mergeCell ref="A26:D26"/>
    <mergeCell ref="A27:D27"/>
    <mergeCell ref="A18:D18"/>
    <mergeCell ref="A19:D19"/>
    <mergeCell ref="A20:D20"/>
    <mergeCell ref="A21:D21"/>
    <mergeCell ref="A15:D15"/>
    <mergeCell ref="A16:D16"/>
    <mergeCell ref="A17:D17"/>
    <mergeCell ref="I10:L10"/>
    <mergeCell ref="A12:D12"/>
    <mergeCell ref="E12:L12"/>
    <mergeCell ref="A13:D13"/>
    <mergeCell ref="A14:D14"/>
    <mergeCell ref="A22:D22"/>
    <mergeCell ref="A2:L2"/>
    <mergeCell ref="A3:L3"/>
    <mergeCell ref="A4:L4"/>
    <mergeCell ref="A5:L5"/>
    <mergeCell ref="A8:D11"/>
    <mergeCell ref="E8:E11"/>
    <mergeCell ref="F8:F11"/>
    <mergeCell ref="G8:G11"/>
    <mergeCell ref="H8:H11"/>
    <mergeCell ref="I8:L9"/>
  </mergeCells>
  <pageMargins left="0.70866141732283472" right="0.31496062992125984" top="0.35433070866141736" bottom="0.15748031496062992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Genrix</cp:lastModifiedBy>
  <cp:lastPrinted>2024-11-15T07:02:01Z</cp:lastPrinted>
  <dcterms:created xsi:type="dcterms:W3CDTF">2024-11-14T13:24:21Z</dcterms:created>
  <dcterms:modified xsi:type="dcterms:W3CDTF">2024-11-15T07:05:54Z</dcterms:modified>
</cp:coreProperties>
</file>